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URIRIA 2023\informacion financiera 2023 yuriria\cuarto trimes 2023 yuriria\magnetico\disciplina financiera\"/>
    </mc:Choice>
  </mc:AlternateContent>
  <xr:revisionPtr revIDLastSave="0" documentId="8_{7D320DDE-9869-44FF-ABBD-C50F63401055}" xr6:coauthVersionLast="47" xr6:coauthVersionMax="47" xr10:uidLastSave="{00000000-0000-0000-0000-000000000000}"/>
  <bookViews>
    <workbookView xWindow="-120" yWindow="-120" windowWidth="20730" windowHeight="11160" activeTab="4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6" l="1"/>
  <c r="C63" i="6"/>
  <c r="G44" i="9" l="1"/>
  <c r="G43" i="9"/>
  <c r="G68" i="9"/>
  <c r="G63" i="9"/>
  <c r="G55" i="9"/>
  <c r="G56" i="9"/>
  <c r="G57" i="9"/>
  <c r="G58" i="9"/>
  <c r="G59" i="9"/>
  <c r="G60" i="9"/>
  <c r="G54" i="9"/>
  <c r="G34" i="9"/>
  <c r="G29" i="9"/>
  <c r="G28" i="9"/>
  <c r="G11" i="9"/>
  <c r="G12" i="9"/>
  <c r="G13" i="9"/>
  <c r="G14" i="9"/>
  <c r="G15" i="9"/>
  <c r="G16" i="9"/>
  <c r="G17" i="9"/>
  <c r="G18" i="9"/>
  <c r="G10" i="9"/>
  <c r="G20" i="9"/>
  <c r="G26" i="9"/>
  <c r="G24" i="9"/>
  <c r="G23" i="9"/>
  <c r="B53" i="9"/>
  <c r="C53" i="9"/>
  <c r="D53" i="9"/>
  <c r="E53" i="9"/>
  <c r="F53" i="9"/>
  <c r="B62" i="8"/>
  <c r="B80" i="8" s="1"/>
  <c r="F80" i="8"/>
  <c r="F62" i="8"/>
  <c r="E62" i="8"/>
  <c r="E80" i="8" s="1"/>
  <c r="D62" i="8"/>
  <c r="D80" i="8" s="1"/>
  <c r="C62" i="8"/>
  <c r="C80" i="8" s="1"/>
  <c r="G9" i="8"/>
  <c r="E9" i="8"/>
  <c r="C9" i="8"/>
  <c r="D9" i="8"/>
  <c r="F9" i="8"/>
  <c r="B9" i="8"/>
  <c r="G50" i="8"/>
  <c r="G51" i="8"/>
  <c r="G52" i="8"/>
  <c r="G53" i="8"/>
  <c r="G54" i="8"/>
  <c r="G55" i="8"/>
  <c r="G56" i="8"/>
  <c r="G57" i="8"/>
  <c r="G58" i="8"/>
  <c r="G59" i="8"/>
  <c r="G60" i="8"/>
  <c r="D157" i="7"/>
  <c r="D156" i="7"/>
  <c r="D155" i="7"/>
  <c r="D154" i="7"/>
  <c r="D153" i="7"/>
  <c r="D152" i="7"/>
  <c r="D151" i="7"/>
  <c r="D136" i="7"/>
  <c r="D135" i="7"/>
  <c r="D134" i="7"/>
  <c r="D94" i="7"/>
  <c r="D95" i="7"/>
  <c r="D96" i="7"/>
  <c r="D97" i="7"/>
  <c r="D98" i="7"/>
  <c r="D99" i="7"/>
  <c r="D100" i="7"/>
  <c r="D60" i="7"/>
  <c r="D59" i="7"/>
  <c r="D27" i="7"/>
  <c r="D26" i="7"/>
  <c r="D25" i="7"/>
  <c r="D24" i="7"/>
  <c r="D23" i="7"/>
  <c r="D22" i="7"/>
  <c r="D21" i="7"/>
  <c r="D20" i="7"/>
  <c r="D19" i="7"/>
  <c r="D18" i="7" s="1"/>
  <c r="B18" i="7"/>
  <c r="C18" i="7"/>
  <c r="E18" i="7"/>
  <c r="F18" i="7"/>
  <c r="D73" i="6"/>
  <c r="G53" i="9" l="1"/>
  <c r="G27" i="9"/>
  <c r="G9" i="9" s="1"/>
  <c r="G22" i="10"/>
  <c r="G10" i="10"/>
  <c r="G25" i="9"/>
  <c r="G22" i="9"/>
  <c r="G21" i="9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D145" i="7"/>
  <c r="D144" i="7"/>
  <c r="D143" i="7"/>
  <c r="D142" i="7"/>
  <c r="D141" i="7"/>
  <c r="D140" i="7"/>
  <c r="D139" i="7"/>
  <c r="D138" i="7"/>
  <c r="D112" i="7"/>
  <c r="D111" i="7"/>
  <c r="D110" i="7"/>
  <c r="D109" i="7"/>
  <c r="D108" i="7"/>
  <c r="D107" i="7"/>
  <c r="D106" i="7"/>
  <c r="D105" i="7"/>
  <c r="D104" i="7"/>
  <c r="D102" i="7"/>
  <c r="D101" i="7"/>
  <c r="D92" i="7"/>
  <c r="D91" i="7"/>
  <c r="D90" i="7"/>
  <c r="D89" i="7"/>
  <c r="D88" i="7"/>
  <c r="D87" i="7"/>
  <c r="D86" i="7"/>
  <c r="D74" i="7"/>
  <c r="D73" i="7"/>
  <c r="D72" i="7"/>
  <c r="D61" i="7"/>
  <c r="G11" i="7"/>
  <c r="G12" i="7"/>
  <c r="G13" i="7"/>
  <c r="G14" i="7"/>
  <c r="G15" i="7"/>
  <c r="G16" i="7"/>
  <c r="G17" i="7"/>
  <c r="G62" i="8" l="1"/>
  <c r="F14" i="3"/>
  <c r="F12" i="3"/>
  <c r="F11" i="3"/>
  <c r="F10" i="3"/>
  <c r="D93" i="7" l="1"/>
  <c r="D103" i="7"/>
  <c r="B103" i="7"/>
  <c r="G80" i="8"/>
  <c r="G21" i="10"/>
  <c r="G9" i="10"/>
  <c r="D14" i="10"/>
  <c r="D13" i="10"/>
  <c r="D12" i="10" s="1"/>
  <c r="F12" i="10"/>
  <c r="E12" i="10"/>
  <c r="C12" i="10"/>
  <c r="B12" i="10"/>
  <c r="D11" i="10"/>
  <c r="F9" i="3" l="1"/>
  <c r="B9" i="3"/>
  <c r="C9" i="3"/>
  <c r="D9" i="3"/>
  <c r="E9" i="3"/>
  <c r="G9" i="3"/>
  <c r="G14" i="6" l="1"/>
  <c r="G13" i="6"/>
  <c r="G15" i="6"/>
  <c r="A4" i="3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E9" i="10"/>
  <c r="C9" i="10"/>
  <c r="D9" i="10" l="1"/>
  <c r="F9" i="10"/>
  <c r="B9" i="10" l="1"/>
  <c r="C71" i="9"/>
  <c r="D71" i="9"/>
  <c r="E71" i="9"/>
  <c r="F71" i="9"/>
  <c r="G71" i="9"/>
  <c r="C61" i="9"/>
  <c r="D61" i="9"/>
  <c r="E61" i="9"/>
  <c r="F61" i="9"/>
  <c r="G61" i="9"/>
  <c r="C44" i="9"/>
  <c r="D44" i="9"/>
  <c r="E44" i="9"/>
  <c r="F44" i="9"/>
  <c r="C37" i="9"/>
  <c r="D37" i="9"/>
  <c r="E37" i="9"/>
  <c r="F37" i="9"/>
  <c r="G37" i="9"/>
  <c r="C27" i="9"/>
  <c r="D27" i="9"/>
  <c r="E27" i="9"/>
  <c r="F27" i="9"/>
  <c r="C19" i="9"/>
  <c r="D19" i="9"/>
  <c r="E19" i="9"/>
  <c r="F19" i="9"/>
  <c r="G19" i="9"/>
  <c r="B71" i="9"/>
  <c r="B61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F13" i="3"/>
  <c r="F8" i="3"/>
  <c r="F20" i="3" s="1"/>
  <c r="E13" i="3"/>
  <c r="D13" i="3"/>
  <c r="D8" i="3" s="1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0" i="7"/>
  <c r="D150" i="7"/>
  <c r="D146" i="7"/>
  <c r="D137" i="7"/>
  <c r="D133" i="7"/>
  <c r="D123" i="7"/>
  <c r="D113" i="7"/>
  <c r="D85" i="7"/>
  <c r="D75" i="7"/>
  <c r="D71" i="7"/>
  <c r="D62" i="7"/>
  <c r="D58" i="7"/>
  <c r="D48" i="7"/>
  <c r="D38" i="7"/>
  <c r="D2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0" i="7"/>
  <c r="B150" i="7"/>
  <c r="B146" i="7"/>
  <c r="B137" i="7"/>
  <c r="B133" i="7"/>
  <c r="B123" i="7"/>
  <c r="B113" i="7"/>
  <c r="B93" i="7"/>
  <c r="B85" i="7"/>
  <c r="B75" i="7"/>
  <c r="B71" i="7"/>
  <c r="B62" i="7"/>
  <c r="B58" i="7"/>
  <c r="B48" i="7"/>
  <c r="B38" i="7"/>
  <c r="B28" i="7"/>
  <c r="B10" i="7"/>
  <c r="G74" i="6"/>
  <c r="G73" i="6"/>
  <c r="G68" i="6"/>
  <c r="G67" i="6" s="1"/>
  <c r="G61" i="6"/>
  <c r="G62" i="6"/>
  <c r="G63" i="6"/>
  <c r="G60" i="6"/>
  <c r="G59" i="6" s="1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49" i="5"/>
  <c r="D48" i="5"/>
  <c r="C49" i="5"/>
  <c r="C48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8" i="3"/>
  <c r="C20" i="3" s="1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C9" i="9" l="1"/>
  <c r="G146" i="7"/>
  <c r="F79" i="2"/>
  <c r="G62" i="7"/>
  <c r="C9" i="7"/>
  <c r="E84" i="7"/>
  <c r="G71" i="7"/>
  <c r="E65" i="6"/>
  <c r="E79" i="2"/>
  <c r="E47" i="2"/>
  <c r="E59" i="2" s="1"/>
  <c r="F47" i="2"/>
  <c r="F59" i="2" s="1"/>
  <c r="G28" i="7"/>
  <c r="G75" i="6"/>
  <c r="C65" i="6"/>
  <c r="F65" i="6"/>
  <c r="F41" i="6"/>
  <c r="G28" i="6"/>
  <c r="C41" i="6"/>
  <c r="D41" i="6"/>
  <c r="K20" i="4"/>
  <c r="E20" i="4"/>
  <c r="I20" i="4"/>
  <c r="C43" i="9"/>
  <c r="B43" i="9"/>
  <c r="D9" i="9"/>
  <c r="E9" i="9"/>
  <c r="B9" i="9"/>
  <c r="D43" i="9"/>
  <c r="E43" i="9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E41" i="6"/>
  <c r="B44" i="5"/>
  <c r="D44" i="5"/>
  <c r="C57" i="5"/>
  <c r="C59" i="5" s="1"/>
  <c r="D57" i="5"/>
  <c r="D59" i="5" s="1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G45" i="6"/>
  <c r="G65" i="6" s="1"/>
  <c r="G16" i="6"/>
  <c r="G41" i="6" s="1"/>
  <c r="G37" i="6"/>
  <c r="C77" i="9" l="1"/>
  <c r="F70" i="6"/>
  <c r="F81" i="2"/>
  <c r="E70" i="6"/>
  <c r="C159" i="7"/>
  <c r="G77" i="9"/>
  <c r="E159" i="7"/>
  <c r="B159" i="7"/>
  <c r="F159" i="7"/>
  <c r="C70" i="6"/>
  <c r="C8" i="5"/>
  <c r="D8" i="5"/>
  <c r="D21" i="5" s="1"/>
  <c r="D23" i="5" s="1"/>
  <c r="D25" i="5" s="1"/>
  <c r="D33" i="5" s="1"/>
  <c r="B8" i="5"/>
  <c r="B21" i="5" s="1"/>
  <c r="B23" i="5" s="1"/>
  <c r="B25" i="5" s="1"/>
  <c r="B33" i="5" s="1"/>
  <c r="E81" i="2"/>
  <c r="E77" i="9"/>
  <c r="D77" i="9"/>
  <c r="G9" i="7"/>
  <c r="D70" i="6"/>
  <c r="B70" i="6"/>
  <c r="B77" i="9"/>
  <c r="F77" i="9"/>
  <c r="D159" i="7"/>
  <c r="G84" i="7"/>
  <c r="G42" i="6"/>
  <c r="G70" i="6"/>
  <c r="C21" i="5" l="1"/>
  <c r="C23" i="5" s="1"/>
  <c r="C25" i="5" s="1"/>
  <c r="C33" i="5" s="1"/>
  <c r="G159" i="7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24" i="10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<sst xmlns="http://schemas.openxmlformats.org/spreadsheetml/2006/main" count="868" uniqueCount="610">
  <si>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</si>
  <si>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</si>
  <si>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</si>
  <si>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</si>
  <si>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</si>
  <si>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</si>
  <si>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</si>
  <si>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</si>
  <si>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</si>
  <si>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</si>
  <si>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</si>
  <si>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</si>
  <si>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</si>
  <si>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</si>
  <si>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</si>
  <si>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</si>
  <si>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</si>
  <si>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</si>
  <si>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</si>
  <si>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</si>
  <si>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</si>
  <si>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</si>
  <si>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</si>
  <si>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</si>
  <si>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</si>
  <si>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</si>
  <si>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</si>
  <si>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</si>
  <si>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</si>
  <si>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</si>
  <si>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</si>
  <si>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</si>
  <si>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</si>
  <si>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</si>
  <si>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</si>
  <si>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</si>
  <si>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</si>
  <si>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</si>
  <si>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</si>
  <si>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</si>
  <si>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</si>
  <si>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</si>
  <si>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</si>
  <si>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</si>
  <si>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</si>
  <si>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</si>
  <si>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</si>
  <si>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</si>
  <si>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</si>
  <si>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</si>
  <si>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</si>
  <si>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</si>
  <si>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</si>
  <si>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</si>
  <si>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</si>
  <si>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</si>
  <si>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</si>
  <si>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</si>
  <si>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</si>
  <si>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</si>
  <si>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</si>
  <si>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</si>
  <si>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</si>
  <si>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</si>
  <si>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</si>
  <si>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</si>
  <si>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</si>
  <si>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</si>
  <si>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</si>
  <si>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</si>
  <si>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</si>
  <si>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</si>
  <si>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</si>
  <si>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</si>
  <si>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</si>
  <si>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</si>
  <si>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</si>
  <si>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</si>
  <si>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</si>
  <si>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</si>
  <si>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</si>
  <si>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</si>
  <si>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</si>
  <si>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</si>
  <si>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</si>
  <si>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</si>
  <si>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</si>
  <si>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</si>
  <si>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</si>
  <si>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</si>
  <si>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</si>
  <si>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</si>
  <si>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</si>
  <si>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</si>
  <si>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</si>
  <si>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</si>
  <si>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</si>
  <si>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</si>
  <si>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</si>
  <si>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</si>
  <si>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</si>
  <si>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</si>
  <si>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</si>
  <si>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</si>
  <si>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</si>
  <si>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</si>
  <si>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</si>
  <si>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</si>
  <si>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</si>
  <si>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</si>
  <si>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</si>
  <si>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</si>
  <si>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</si>
  <si>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</si>
  <si>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</si>
  <si>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</si>
  <si>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</si>
  <si>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</si>
  <si>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</si>
  <si>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</si>
  <si>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</si>
  <si>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</si>
  <si>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</si>
  <si>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</si>
  <si>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</si>
  <si>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</si>
  <si>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</si>
  <si>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</si>
  <si>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</si>
  <si>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</si>
  <si>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</si>
  <si>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</si>
  <si>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</si>
  <si>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</si>
  <si>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</si>
  <si>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</si>
  <si>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</si>
  <si>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</si>
  <si>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</si>
  <si>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</si>
  <si>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</si>
  <si>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</si>
  <si>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</si>
  <si>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</si>
  <si>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</si>
  <si>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</si>
  <si>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</si>
  <si>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</si>
  <si>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</si>
  <si>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</si>
  <si>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</si>
  <si>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</si>
  <si>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</si>
  <si>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</si>
  <si>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</si>
  <si>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</si>
  <si>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</si>
  <si>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</si>
  <si>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</si>
  <si>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</si>
  <si>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</si>
  <si>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</si>
  <si>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</si>
  <si>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</si>
  <si>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</si>
  <si>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</si>
  <si>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</si>
  <si>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</si>
  <si>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</si>
  <si>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</si>
  <si>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</si>
  <si>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</si>
  <si>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</si>
  <si>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</si>
  <si>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</si>
  <si>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</si>
  <si>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</si>
  <si>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</si>
  <si>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</si>
  <si>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</si>
  <si>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</si>
  <si>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</si>
  <si>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</si>
  <si>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</si>
  <si>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</si>
  <si>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</si>
  <si>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</si>
  <si>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</si>
  <si>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</si>
  <si>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</si>
  <si>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</si>
  <si>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</si>
  <si>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</si>
  <si>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</si>
  <si>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</si>
  <si>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</si>
  <si>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</si>
  <si>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</si>
  <si>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</si>
  <si>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</si>
  <si>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</si>
  <si>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</si>
  <si>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</si>
  <si>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</si>
  <si>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</si>
  <si>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</si>
  <si>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</si>
  <si>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</si>
  <si>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</si>
  <si>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</si>
  <si>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</si>
  <si>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</si>
  <si>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</si>
  <si>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</si>
  <si>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</si>
  <si>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</si>
  <si>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</si>
  <si>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</si>
  <si>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</si>
  <si>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</si>
  <si>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</si>
  <si>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</si>
  <si>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</si>
  <si>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</si>
  <si>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</si>
  <si>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</si>
  <si>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</si>
  <si>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</si>
  <si>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</si>
  <si>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</si>
  <si>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</si>
  <si>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</si>
  <si>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</si>
  <si>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</si>
  <si>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</si>
  <si>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</si>
  <si>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</si>
  <si>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</si>
  <si>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</si>
  <si>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</si>
  <si>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</si>
  <si>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</si>
  <si>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</si>
  <si>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</si>
  <si>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</si>
  <si>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</si>
  <si>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</si>
  <si>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</si>
  <si>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</si>
  <si>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</si>
  <si>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</si>
  <si>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</si>
  <si>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</si>
  <si>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</si>
  <si>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</si>
  <si>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</si>
  <si>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</si>
  <si>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</si>
  <si>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</si>
  <si>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</si>
  <si>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</si>
  <si>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</si>
  <si>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</si>
  <si>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</si>
  <si>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</si>
  <si>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</si>
  <si>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</si>
  <si>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</si>
  <si>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</si>
  <si>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</si>
  <si>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</si>
  <si>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</si>
  <si>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</si>
  <si>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</si>
  <si>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</si>
  <si>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</si>
  <si>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</si>
  <si>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</si>
  <si>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</si>
  <si>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</si>
  <si>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</si>
  <si>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</si>
  <si>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</si>
  <si>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</si>
  <si>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</si>
  <si>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</si>
  <si>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</si>
  <si>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</si>
  <si>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</si>
  <si>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</si>
  <si>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</si>
  <si>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</si>
  <si>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</si>
  <si>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</si>
  <si>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</si>
  <si>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</si>
  <si>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</si>
  <si>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</si>
  <si>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</si>
  <si>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</si>
  <si>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</si>
  <si>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</si>
  <si>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</si>
  <si>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</si>
  <si>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</si>
  <si>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</si>
  <si>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</si>
  <si>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</si>
  <si>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</si>
  <si>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</si>
  <si>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</si>
  <si>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</si>
  <si>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</si>
  <si>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</si>
  <si>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</si>
  <si>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</si>
  <si>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</si>
  <si>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</si>
  <si>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</si>
  <si>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</si>
  <si>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</si>
  <si>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</si>
  <si>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</si>
  <si>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</si>
  <si>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</si>
  <si>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</si>
  <si>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</si>
  <si>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</si>
  <si>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</si>
  <si>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</si>
  <si>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</si>
  <si>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</si>
  <si>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</si>
  <si>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</si>
  <si>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</si>
  <si>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</si>
  <si>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</si>
  <si>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</si>
  <si>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</si>
  <si>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</si>
  <si>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</si>
  <si>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</si>
  <si>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</si>
  <si>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</si>
  <si>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</si>
  <si>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</si>
  <si>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</si>
  <si>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</si>
  <si>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</si>
  <si>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</si>
  <si>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</si>
  <si>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</si>
  <si>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</si>
  <si>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</si>
  <si>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</si>
  <si>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</si>
  <si>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</si>
  <si>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</si>
  <si>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</si>
  <si>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</si>
  <si>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</si>
  <si>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</si>
  <si>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</si>
  <si>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</si>
  <si>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</si>
  <si>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</si>
  <si>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</si>
  <si>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</si>
  <si>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</si>
  <si>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</si>
  <si>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</si>
  <si>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</si>
  <si>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</si>
  <si>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</si>
  <si>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</si>
  <si>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</si>
  <si>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</si>
  <si>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</si>
  <si>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</si>
  <si>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</si>
  <si>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</si>
  <si>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</si>
  <si>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</si>
  <si>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</si>
  <si>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</si>
  <si>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</si>
  <si>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</si>
  <si>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</si>
  <si>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</si>
  <si>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</si>
  <si>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</si>
  <si>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</si>
  <si>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</si>
  <si>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</si>
  <si>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</si>
  <si>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</si>
  <si>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</si>
  <si>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</si>
  <si>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</si>
  <si>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</si>
  <si>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</si>
  <si>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</si>
  <si>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</si>
  <si>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</si>
  <si>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</si>
  <si>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</si>
  <si>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</si>
  <si>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</si>
  <si>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</si>
  <si>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</si>
  <si>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</si>
  <si>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</si>
  <si>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</si>
  <si>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</si>
  <si>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</si>
  <si>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</si>
  <si>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</si>
  <si>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</si>
  <si>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</si>
  <si>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</si>
  <si>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</si>
  <si>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</si>
  <si>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</si>
  <si>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</si>
  <si>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</si>
  <si>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</si>
  <si>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</si>
  <si>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</si>
  <si>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</si>
  <si>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</si>
  <si>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</si>
  <si>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</si>
  <si>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</si>
  <si>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</si>
  <si>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</si>
  <si>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</si>
  <si>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</si>
  <si>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</si>
  <si>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</si>
  <si>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</si>
  <si>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</si>
  <si>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</si>
  <si>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</si>
  <si>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</si>
  <si>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</si>
  <si>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</si>
  <si>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</si>
  <si>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</si>
  <si>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</si>
  <si>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</si>
  <si>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</si>
  <si>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</si>
  <si>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</si>
  <si>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</si>
  <si>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</si>
  <si>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</si>
  <si>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</si>
  <si>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</si>
  <si>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</si>
  <si>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</si>
  <si>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</si>
  <si>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</si>
  <si>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</si>
  <si>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</si>
  <si>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</si>
  <si>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</si>
  <si>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</si>
  <si>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</si>
  <si>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</si>
  <si>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</si>
  <si>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</si>
  <si>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</si>
  <si>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</si>
  <si>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</si>
  <si>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</si>
  <si>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</si>
  <si>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</si>
  <si>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</si>
  <si>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</si>
  <si>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</si>
  <si>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</si>
  <si>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</si>
  <si>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</si>
  <si>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</si>
  <si>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</si>
  <si>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</si>
  <si>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</si>
  <si>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</si>
  <si>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</si>
  <si>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</si>
  <si>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</si>
  <si>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</si>
  <si>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</si>
  <si>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</si>
  <si>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</si>
  <si>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</si>
  <si>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</si>
  <si>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</si>
  <si>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</si>
  <si>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</si>
  <si>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</si>
  <si>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</si>
  <si>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</si>
  <si>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</si>
  <si>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</si>
  <si>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</si>
  <si>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</si>
  <si>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</si>
  <si>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</si>
  <si>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</si>
  <si>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</si>
  <si>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</si>
  <si>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</si>
  <si>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</si>
  <si>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</si>
  <si>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</si>
  <si>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</si>
  <si>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</si>
  <si>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</si>
  <si>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</si>
  <si>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</si>
  <si>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</si>
  <si>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</si>
  <si>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</si>
  <si>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</si>
  <si>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</si>
  <si>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</si>
  <si>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</si>
  <si>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</si>
  <si>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</si>
  <si>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</si>
  <si>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</si>
  <si>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</si>
  <si>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</si>
  <si>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</si>
  <si>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</si>
  <si>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</si>
  <si>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</si>
  <si>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</si>
  <si>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</si>
  <si>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</si>
  <si>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</si>
  <si>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</si>
  <si>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</si>
  <si>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</si>
  <si>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</si>
  <si>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</si>
  <si>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</si>
  <si>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</si>
  <si>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</si>
  <si>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</si>
  <si>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</si>
  <si>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</si>
  <si>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</si>
  <si>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</si>
  <si>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Al 31 de Diciembre de 2022 y al 31 de diciembre de 2023 (b)</t>
  </si>
  <si>
    <t>Del 1 de Enero al 31 de diciembre de 2023 (b)</t>
  </si>
  <si>
    <t xml:space="preserve"> Municipio de Yuriria, Gto.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</si>
  <si>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</si>
  <si>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</si>
  <si>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</si>
  <si>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</si>
  <si>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</si>
  <si>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</si>
  <si>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</si>
  <si>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</si>
  <si>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</si>
  <si>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</si>
  <si>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</si>
  <si>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</si>
  <si>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</si>
  <si>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</si>
  <si>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</si>
  <si>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</si>
  <si>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</si>
  <si>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</si>
  <si>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</si>
  <si>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</si>
  <si>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</si>
  <si>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</si>
  <si>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</si>
  <si>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</si>
  <si>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</si>
  <si>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</si>
  <si>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</si>
  <si>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</si>
  <si>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</si>
  <si>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</si>
  <si>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</si>
  <si>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</si>
  <si>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</si>
  <si>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</si>
  <si>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</si>
  <si>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</si>
  <si>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</si>
  <si>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</si>
  <si>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</si>
  <si>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</si>
  <si>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</si>
  <si>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</si>
  <si>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</si>
  <si>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</si>
  <si>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</si>
  <si>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</si>
  <si>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</si>
  <si>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</si>
  <si>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</si>
  <si>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</si>
  <si>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31111M460900100 SIST PARA EL DES INTERAL DE LA FAMILIA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</si>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</sst>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1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Protection="1">
      <protection locked="0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Protection="1">
      <protection locked="0"/>
    </xf>
    <xf numFmtId="43" fontId="2" fillId="0" borderId="8" xfId="1" applyFont="1" applyBorder="1" applyAlignment="1" applyProtection="1">
      <alignment horizontal="right" vertical="center"/>
      <protection locked="0"/>
    </xf>
    <xf numFmtId="43" fontId="0" fillId="0" borderId="11" xfId="1" applyFont="1" applyBorder="1" applyAlignment="1">
      <alignment horizont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14" xfId="0" quotePrefix="1" applyFont="1" applyBorder="1" applyAlignment="1">
      <alignment horizontal="left" vertical="center" indent="2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0" zoomScaleNormal="70" workbookViewId="0">
      <selection activeCell="A8" sqref="A8"/>
    </sheetView>
  </sheetViews>
  <sheetFormatPr baseColWidth="10" defaultColWidth="11" defaultRowHeight="15" x14ac:dyDescent="0.25"/>
  <cols>
    <col min="1" max="1" width="96.42578125" customWidth="1"/>
    <col min="2" max="3" width="19.5703125" bestFit="1" customWidth="1"/>
    <col min="4" max="4" width="98.7109375" bestFit="1" customWidth="1"/>
    <col min="5" max="5" width="19.140625" bestFit="1" customWidth="1"/>
    <col min="6" max="6" width="19.5703125" bestFit="1" customWidth="1"/>
  </cols>
  <sheetData>
    <row r="1" spans="1:6" ht="40.9" customHeight="1" x14ac:dyDescent="0.25">
      <c r="A1" s="161" t="s">
        <v>0</v>
      </c>
      <c r="B1" s="162"/>
      <c r="C1" s="162"/>
      <c r="D1" s="162"/>
      <c r="E1" s="162"/>
      <c r="F1" s="163"/>
    </row>
    <row r="2" spans="1:6" ht="15" customHeight="1" x14ac:dyDescent="0.25">
      <c r="A2" s="164" t="s">
        <v>557</v>
      </c>
      <c r="B2" s="165"/>
      <c r="C2" s="165"/>
      <c r="D2" s="165"/>
      <c r="E2" s="165"/>
      <c r="F2" s="166"/>
    </row>
    <row r="3" spans="1:6" ht="15" customHeight="1" x14ac:dyDescent="0.25">
      <c r="A3" s="116" t="s">
        <v>1</v>
      </c>
      <c r="B3" s="117"/>
      <c r="C3" s="117"/>
      <c r="D3" s="117"/>
      <c r="E3" s="117"/>
      <c r="F3" s="118"/>
    </row>
    <row r="4" spans="1:6" ht="12.95" customHeight="1" x14ac:dyDescent="0.25">
      <c r="A4" s="116" t="s">
        <v>555</v>
      </c>
      <c r="B4" s="117"/>
      <c r="C4" s="117"/>
      <c r="D4" s="117"/>
      <c r="E4" s="117"/>
      <c r="F4" s="118"/>
    </row>
    <row r="5" spans="1:6" ht="12.95" customHeight="1" x14ac:dyDescent="0.25">
      <c r="A5" s="119" t="s">
        <v>2</v>
      </c>
      <c r="B5" s="120"/>
      <c r="C5" s="120"/>
      <c r="D5" s="120"/>
      <c r="E5" s="120"/>
      <c r="F5" s="121"/>
    </row>
    <row r="6" spans="1:6" ht="41.45" customHeight="1" x14ac:dyDescent="0.25">
      <c r="A6" s="42" t="s">
        <v>3</v>
      </c>
      <c r="B6" s="43" t="s">
        <v>4</v>
      </c>
      <c r="C6" s="1" t="s">
        <v>5</v>
      </c>
      <c r="D6" s="44" t="s">
        <v>6</v>
      </c>
      <c r="E6" s="43" t="s">
        <v>4</v>
      </c>
      <c r="F6" s="1" t="s">
        <v>5</v>
      </c>
    </row>
    <row r="7" spans="1:6" ht="12.95" customHeight="1" x14ac:dyDescent="0.25">
      <c r="A7" s="45" t="s">
        <v>7</v>
      </c>
      <c r="B7" s="46"/>
      <c r="C7" s="46"/>
      <c r="D7" s="45" t="s">
        <v>8</v>
      </c>
      <c r="E7" s="46"/>
      <c r="F7" s="46"/>
    </row>
    <row r="8" spans="1:6" x14ac:dyDescent="0.25">
      <c r="A8" s="198" t="s">
        <v>609</v>
      </c>
      <c r="B8" s="47"/>
      <c r="C8" s="47"/>
      <c r="D8" s="2" t="s">
        <v>9</v>
      </c>
      <c r="E8" s="47"/>
      <c r="F8" s="47"/>
    </row>
    <row r="9" spans="1:6" x14ac:dyDescent="0.25">
      <c r="A9" s="48" t="s">
        <v>10</v>
      </c>
      <c r="B9" s="49">
        <f>SUM(B10:B16)</f>
        <v>9634991.3800000008</v>
      </c>
      <c r="C9" s="49">
        <f>SUM(C10:C16)</f>
        <v>9351812.9700000007</v>
      </c>
      <c r="D9" s="48" t="s">
        <v>11</v>
      </c>
      <c r="E9" s="49">
        <f>SUM(E10:E18)</f>
        <v>26098416.600000001</v>
      </c>
      <c r="F9" s="49">
        <f>SUM(F10:F18)</f>
        <v>15317382.829999998</v>
      </c>
    </row>
    <row r="10" spans="1:6" x14ac:dyDescent="0.25">
      <c r="A10" s="50" t="s">
        <v>12</v>
      </c>
      <c r="B10" s="142">
        <v>0</v>
      </c>
      <c r="C10" s="142">
        <v>0</v>
      </c>
      <c r="D10" s="50" t="s">
        <v>13</v>
      </c>
      <c r="E10" s="142">
        <v>94103.4</v>
      </c>
      <c r="F10" s="142">
        <v>37668</v>
      </c>
    </row>
    <row r="11" spans="1:6" x14ac:dyDescent="0.25">
      <c r="A11" s="50" t="s">
        <v>14</v>
      </c>
      <c r="B11" s="142">
        <v>9634991.3800000008</v>
      </c>
      <c r="C11" s="142">
        <v>9351812.9700000007</v>
      </c>
      <c r="D11" s="50" t="s">
        <v>15</v>
      </c>
      <c r="E11" s="142">
        <v>11047076.42</v>
      </c>
      <c r="F11" s="142">
        <v>6007634.6100000003</v>
      </c>
    </row>
    <row r="12" spans="1:6" x14ac:dyDescent="0.25">
      <c r="A12" s="50" t="s">
        <v>16</v>
      </c>
      <c r="B12" s="142">
        <v>0</v>
      </c>
      <c r="C12" s="142">
        <v>0</v>
      </c>
      <c r="D12" s="50" t="s">
        <v>17</v>
      </c>
      <c r="E12" s="142">
        <v>7293777.75</v>
      </c>
      <c r="F12" s="142">
        <v>4041022.15</v>
      </c>
    </row>
    <row r="13" spans="1:6" x14ac:dyDescent="0.25">
      <c r="A13" s="50" t="s">
        <v>18</v>
      </c>
      <c r="B13" s="142">
        <v>0</v>
      </c>
      <c r="C13" s="142">
        <v>0</v>
      </c>
      <c r="D13" s="50" t="s">
        <v>19</v>
      </c>
      <c r="E13" s="142">
        <v>0</v>
      </c>
      <c r="F13" s="142">
        <v>0</v>
      </c>
    </row>
    <row r="14" spans="1:6" x14ac:dyDescent="0.25">
      <c r="A14" s="50" t="s">
        <v>20</v>
      </c>
      <c r="B14" s="142">
        <v>0</v>
      </c>
      <c r="C14" s="142">
        <v>0</v>
      </c>
      <c r="D14" s="50" t="s">
        <v>21</v>
      </c>
      <c r="E14" s="142">
        <v>1093835.1399999999</v>
      </c>
      <c r="F14" s="142">
        <v>1098950.75</v>
      </c>
    </row>
    <row r="15" spans="1:6" x14ac:dyDescent="0.25">
      <c r="A15" s="50" t="s">
        <v>22</v>
      </c>
      <c r="B15" s="142">
        <v>0</v>
      </c>
      <c r="C15" s="142">
        <v>0</v>
      </c>
      <c r="D15" s="50" t="s">
        <v>23</v>
      </c>
      <c r="E15" s="142">
        <v>0</v>
      </c>
      <c r="F15" s="142">
        <v>0</v>
      </c>
    </row>
    <row r="16" spans="1:6" x14ac:dyDescent="0.25">
      <c r="A16" s="50" t="s">
        <v>24</v>
      </c>
      <c r="B16" s="142">
        <v>0</v>
      </c>
      <c r="C16" s="142">
        <v>0</v>
      </c>
      <c r="D16" s="50" t="s">
        <v>25</v>
      </c>
      <c r="E16" s="142">
        <v>5363218.99</v>
      </c>
      <c r="F16" s="142">
        <v>3433209.53</v>
      </c>
    </row>
    <row r="17" spans="1:6" x14ac:dyDescent="0.25">
      <c r="A17" s="48" t="s">
        <v>26</v>
      </c>
      <c r="B17" s="49">
        <f>SUM(B18:B24)</f>
        <v>8599905.7300000004</v>
      </c>
      <c r="C17" s="49">
        <f>SUM(C18:C24)</f>
        <v>5074224.1000000006</v>
      </c>
      <c r="D17" s="50" t="s">
        <v>27</v>
      </c>
      <c r="E17" s="142">
        <v>0</v>
      </c>
      <c r="F17" s="142">
        <v>0</v>
      </c>
    </row>
    <row r="18" spans="1:6" x14ac:dyDescent="0.25">
      <c r="A18" s="50" t="s">
        <v>28</v>
      </c>
      <c r="B18" s="142">
        <v>2450673.94</v>
      </c>
      <c r="C18" s="142">
        <v>459206.95</v>
      </c>
      <c r="D18" s="50" t="s">
        <v>29</v>
      </c>
      <c r="E18" s="142">
        <v>1206404.8999999999</v>
      </c>
      <c r="F18" s="142">
        <v>698897.79</v>
      </c>
    </row>
    <row r="19" spans="1:6" x14ac:dyDescent="0.25">
      <c r="A19" s="50" t="s">
        <v>30</v>
      </c>
      <c r="B19" s="142">
        <v>161008.43</v>
      </c>
      <c r="C19" s="142">
        <v>192103.41</v>
      </c>
      <c r="D19" s="48" t="s">
        <v>31</v>
      </c>
      <c r="E19" s="49">
        <f>SUM(E20:E22)</f>
        <v>0</v>
      </c>
      <c r="F19" s="49">
        <f>SUM(F20:F22)</f>
        <v>0</v>
      </c>
    </row>
    <row r="20" spans="1:6" x14ac:dyDescent="0.25">
      <c r="A20" s="50" t="s">
        <v>32</v>
      </c>
      <c r="B20" s="142">
        <v>171410.03</v>
      </c>
      <c r="C20" s="142">
        <v>131042.4</v>
      </c>
      <c r="D20" s="50" t="s">
        <v>33</v>
      </c>
      <c r="E20" s="49">
        <v>0</v>
      </c>
      <c r="F20" s="49">
        <v>0</v>
      </c>
    </row>
    <row r="21" spans="1:6" x14ac:dyDescent="0.25">
      <c r="A21" s="50" t="s">
        <v>34</v>
      </c>
      <c r="B21" s="142">
        <v>3336019.11</v>
      </c>
      <c r="C21" s="142">
        <v>4264790.4800000004</v>
      </c>
      <c r="D21" s="50" t="s">
        <v>35</v>
      </c>
      <c r="E21" s="49">
        <v>0</v>
      </c>
      <c r="F21" s="49">
        <v>0</v>
      </c>
    </row>
    <row r="22" spans="1:6" x14ac:dyDescent="0.25">
      <c r="A22" s="50" t="s">
        <v>36</v>
      </c>
      <c r="B22" s="142">
        <v>0</v>
      </c>
      <c r="C22" s="142">
        <v>5513.98</v>
      </c>
      <c r="D22" s="50" t="s">
        <v>37</v>
      </c>
      <c r="E22" s="49">
        <v>0</v>
      </c>
      <c r="F22" s="49">
        <v>0</v>
      </c>
    </row>
    <row r="23" spans="1:6" x14ac:dyDescent="0.25">
      <c r="A23" s="50" t="s">
        <v>38</v>
      </c>
      <c r="B23" s="142">
        <v>0</v>
      </c>
      <c r="C23" s="142">
        <v>0</v>
      </c>
      <c r="D23" s="48" t="s">
        <v>39</v>
      </c>
      <c r="E23" s="49">
        <f>E24+E25</f>
        <v>-4500000</v>
      </c>
      <c r="F23" s="49">
        <f>F24+F25</f>
        <v>0</v>
      </c>
    </row>
    <row r="24" spans="1:6" x14ac:dyDescent="0.25">
      <c r="A24" s="50" t="s">
        <v>40</v>
      </c>
      <c r="B24" s="142">
        <v>2480794.2200000002</v>
      </c>
      <c r="C24" s="142">
        <v>21566.880000000001</v>
      </c>
      <c r="D24" s="50" t="s">
        <v>41</v>
      </c>
      <c r="E24" s="49">
        <v>-4500000</v>
      </c>
      <c r="F24" s="49">
        <v>0</v>
      </c>
    </row>
    <row r="25" spans="1:6" x14ac:dyDescent="0.25">
      <c r="A25" s="48" t="s">
        <v>42</v>
      </c>
      <c r="B25" s="49">
        <f>SUM(B26:B30)</f>
        <v>11613811.43</v>
      </c>
      <c r="C25" s="49">
        <f>SUM(C26:C30)</f>
        <v>7678339.3300000001</v>
      </c>
      <c r="D25" s="50" t="s">
        <v>43</v>
      </c>
      <c r="E25" s="49">
        <v>0</v>
      </c>
      <c r="F25" s="49">
        <v>0</v>
      </c>
    </row>
    <row r="26" spans="1:6" x14ac:dyDescent="0.25">
      <c r="A26" s="50" t="s">
        <v>44</v>
      </c>
      <c r="B26" s="142">
        <v>2426180.2999999998</v>
      </c>
      <c r="C26" s="142">
        <v>4961837.03</v>
      </c>
      <c r="D26" s="48" t="s">
        <v>45</v>
      </c>
      <c r="E26" s="49">
        <v>0</v>
      </c>
      <c r="F26" s="49">
        <v>0</v>
      </c>
    </row>
    <row r="27" spans="1:6" x14ac:dyDescent="0.25">
      <c r="A27" s="50" t="s">
        <v>46</v>
      </c>
      <c r="B27" s="142">
        <v>105484.5</v>
      </c>
      <c r="C27" s="142">
        <v>804765.5</v>
      </c>
      <c r="D27" s="48" t="s">
        <v>47</v>
      </c>
      <c r="E27" s="49">
        <f>SUM(E28:E30)</f>
        <v>0</v>
      </c>
      <c r="F27" s="49">
        <f>SUM(F28:F30)</f>
        <v>0</v>
      </c>
    </row>
    <row r="28" spans="1:6" x14ac:dyDescent="0.25">
      <c r="A28" s="50" t="s">
        <v>48</v>
      </c>
      <c r="B28" s="142">
        <v>0</v>
      </c>
      <c r="C28" s="142">
        <v>0</v>
      </c>
      <c r="D28" s="50" t="s">
        <v>49</v>
      </c>
      <c r="E28" s="49">
        <v>0</v>
      </c>
      <c r="F28" s="49">
        <v>0</v>
      </c>
    </row>
    <row r="29" spans="1:6" x14ac:dyDescent="0.25">
      <c r="A29" s="50" t="s">
        <v>50</v>
      </c>
      <c r="B29" s="142">
        <v>9082146.6300000008</v>
      </c>
      <c r="C29" s="142">
        <v>1911736.8</v>
      </c>
      <c r="D29" s="50" t="s">
        <v>51</v>
      </c>
      <c r="E29" s="49">
        <v>0</v>
      </c>
      <c r="F29" s="49">
        <v>0</v>
      </c>
    </row>
    <row r="30" spans="1:6" x14ac:dyDescent="0.25">
      <c r="A30" s="50" t="s">
        <v>52</v>
      </c>
      <c r="B30" s="142">
        <v>0</v>
      </c>
      <c r="C30" s="142">
        <v>0</v>
      </c>
      <c r="D30" s="50" t="s">
        <v>53</v>
      </c>
      <c r="E30" s="142">
        <v>0</v>
      </c>
      <c r="F30" s="142">
        <v>0</v>
      </c>
    </row>
    <row r="31" spans="1:6" x14ac:dyDescent="0.25">
      <c r="A31" s="48" t="s">
        <v>54</v>
      </c>
      <c r="B31" s="49">
        <f>SUM(B32:B36)</f>
        <v>0</v>
      </c>
      <c r="C31" s="49">
        <f>SUM(C32:C36)</f>
        <v>0</v>
      </c>
      <c r="D31" s="48" t="s">
        <v>55</v>
      </c>
      <c r="E31" s="49">
        <f>SUM(E32:E37)</f>
        <v>0</v>
      </c>
      <c r="F31" s="49">
        <f>SUM(F32:F37)</f>
        <v>0</v>
      </c>
    </row>
    <row r="32" spans="1:6" x14ac:dyDescent="0.25">
      <c r="A32" s="50" t="s">
        <v>56</v>
      </c>
      <c r="B32" s="142">
        <v>0</v>
      </c>
      <c r="C32" s="142">
        <v>0</v>
      </c>
      <c r="D32" s="50" t="s">
        <v>57</v>
      </c>
      <c r="E32" s="49">
        <v>0</v>
      </c>
      <c r="F32" s="49">
        <v>0</v>
      </c>
    </row>
    <row r="33" spans="1:6" ht="14.45" customHeight="1" x14ac:dyDescent="0.25">
      <c r="A33" s="50" t="s">
        <v>58</v>
      </c>
      <c r="B33" s="49">
        <v>0</v>
      </c>
      <c r="C33" s="49">
        <v>0</v>
      </c>
      <c r="D33" s="50" t="s">
        <v>59</v>
      </c>
      <c r="E33" s="49">
        <v>0</v>
      </c>
      <c r="F33" s="49">
        <v>0</v>
      </c>
    </row>
    <row r="34" spans="1:6" ht="14.45" customHeight="1" x14ac:dyDescent="0.25">
      <c r="A34" s="50" t="s">
        <v>60</v>
      </c>
      <c r="B34" s="49">
        <v>0</v>
      </c>
      <c r="C34" s="49">
        <v>0</v>
      </c>
      <c r="D34" s="50" t="s">
        <v>61</v>
      </c>
      <c r="E34" s="49">
        <v>0</v>
      </c>
      <c r="F34" s="49">
        <v>0</v>
      </c>
    </row>
    <row r="35" spans="1:6" ht="14.45" customHeight="1" x14ac:dyDescent="0.25">
      <c r="A35" s="50" t="s">
        <v>62</v>
      </c>
      <c r="B35" s="49">
        <v>0</v>
      </c>
      <c r="C35" s="49">
        <v>0</v>
      </c>
      <c r="D35" s="50" t="s">
        <v>63</v>
      </c>
      <c r="E35" s="49">
        <v>0</v>
      </c>
      <c r="F35" s="49">
        <v>0</v>
      </c>
    </row>
    <row r="36" spans="1:6" ht="14.45" customHeight="1" x14ac:dyDescent="0.25">
      <c r="A36" s="50" t="s">
        <v>64</v>
      </c>
      <c r="B36" s="49">
        <v>0</v>
      </c>
      <c r="C36" s="49">
        <v>0</v>
      </c>
      <c r="D36" s="50" t="s">
        <v>65</v>
      </c>
      <c r="E36" s="49">
        <v>0</v>
      </c>
      <c r="F36" s="49">
        <v>0</v>
      </c>
    </row>
    <row r="37" spans="1:6" ht="14.45" customHeight="1" x14ac:dyDescent="0.25">
      <c r="A37" s="48" t="s">
        <v>66</v>
      </c>
      <c r="B37" s="49">
        <v>0</v>
      </c>
      <c r="C37" s="49">
        <v>0</v>
      </c>
      <c r="D37" s="50" t="s">
        <v>67</v>
      </c>
      <c r="E37" s="49">
        <v>0</v>
      </c>
      <c r="F37" s="49">
        <v>0</v>
      </c>
    </row>
    <row r="38" spans="1:6" x14ac:dyDescent="0.25">
      <c r="A38" s="48" t="s">
        <v>68</v>
      </c>
      <c r="B38" s="49">
        <f>SUM(B39:B40)</f>
        <v>0</v>
      </c>
      <c r="C38" s="49">
        <f>SUM(C39:C40)</f>
        <v>0</v>
      </c>
      <c r="D38" s="48" t="s">
        <v>69</v>
      </c>
      <c r="E38" s="49">
        <f>SUM(E39:E41)</f>
        <v>0</v>
      </c>
      <c r="F38" s="49">
        <f>SUM(F39:F41)</f>
        <v>0</v>
      </c>
    </row>
    <row r="39" spans="1:6" x14ac:dyDescent="0.25">
      <c r="A39" s="50" t="s">
        <v>70</v>
      </c>
      <c r="B39" s="49">
        <v>0</v>
      </c>
      <c r="C39" s="49">
        <v>0</v>
      </c>
      <c r="D39" s="50" t="s">
        <v>71</v>
      </c>
      <c r="E39" s="49">
        <v>0</v>
      </c>
      <c r="F39" s="49">
        <v>0</v>
      </c>
    </row>
    <row r="40" spans="1:6" x14ac:dyDescent="0.25">
      <c r="A40" s="50" t="s">
        <v>72</v>
      </c>
      <c r="B40" s="49">
        <v>0</v>
      </c>
      <c r="C40" s="49">
        <v>0</v>
      </c>
      <c r="D40" s="50" t="s">
        <v>73</v>
      </c>
      <c r="E40" s="49">
        <v>0</v>
      </c>
      <c r="F40" s="49">
        <v>0</v>
      </c>
    </row>
    <row r="41" spans="1:6" x14ac:dyDescent="0.25">
      <c r="A41" s="48" t="s">
        <v>74</v>
      </c>
      <c r="B41" s="49">
        <f>SUM(B42:B45)</f>
        <v>0</v>
      </c>
      <c r="C41" s="49">
        <f>SUM(C42:C45)</f>
        <v>0</v>
      </c>
      <c r="D41" s="50" t="s">
        <v>75</v>
      </c>
      <c r="E41" s="49">
        <v>0</v>
      </c>
      <c r="F41" s="49">
        <v>0</v>
      </c>
    </row>
    <row r="42" spans="1:6" x14ac:dyDescent="0.25">
      <c r="A42" s="50" t="s">
        <v>76</v>
      </c>
      <c r="B42" s="49">
        <v>0</v>
      </c>
      <c r="C42" s="49">
        <v>0</v>
      </c>
      <c r="D42" s="48" t="s">
        <v>77</v>
      </c>
      <c r="E42" s="49">
        <f>SUM(E43:E45)</f>
        <v>0</v>
      </c>
      <c r="F42" s="49">
        <f>SUM(F43:F45)</f>
        <v>0</v>
      </c>
    </row>
    <row r="43" spans="1:6" x14ac:dyDescent="0.25">
      <c r="A43" s="50" t="s">
        <v>78</v>
      </c>
      <c r="B43" s="49">
        <v>0</v>
      </c>
      <c r="C43" s="49">
        <v>0</v>
      </c>
      <c r="D43" s="50" t="s">
        <v>79</v>
      </c>
      <c r="E43" s="49">
        <v>0</v>
      </c>
      <c r="F43" s="49">
        <v>0</v>
      </c>
    </row>
    <row r="44" spans="1:6" x14ac:dyDescent="0.25">
      <c r="A44" s="50" t="s">
        <v>80</v>
      </c>
      <c r="B44" s="49">
        <v>0</v>
      </c>
      <c r="C44" s="49">
        <v>0</v>
      </c>
      <c r="D44" s="50" t="s">
        <v>81</v>
      </c>
      <c r="E44" s="49">
        <v>0</v>
      </c>
      <c r="F44" s="49">
        <v>0</v>
      </c>
    </row>
    <row r="45" spans="1:6" x14ac:dyDescent="0.25">
      <c r="A45" s="50" t="s">
        <v>82</v>
      </c>
      <c r="B45" s="49">
        <v>0</v>
      </c>
      <c r="C45" s="49">
        <v>0</v>
      </c>
      <c r="D45" s="50" t="s">
        <v>83</v>
      </c>
      <c r="E45" s="49">
        <v>0</v>
      </c>
      <c r="F45" s="49">
        <v>0</v>
      </c>
    </row>
    <row r="46" spans="1:6" x14ac:dyDescent="0.25">
      <c r="A46" s="47"/>
      <c r="B46" s="51"/>
      <c r="C46" s="51"/>
      <c r="D46" s="47"/>
      <c r="E46" s="51"/>
      <c r="F46" s="51"/>
    </row>
    <row r="47" spans="1:6" x14ac:dyDescent="0.25">
      <c r="A47" s="3" t="s">
        <v>84</v>
      </c>
      <c r="B47" s="4">
        <f>B9+B17+B25+B31+B37+B38+B41</f>
        <v>29848708.539999999</v>
      </c>
      <c r="C47" s="4">
        <f>C9+C17+C25+C31+C37+C38+C41</f>
        <v>22104376.399999999</v>
      </c>
      <c r="D47" s="2" t="s">
        <v>85</v>
      </c>
      <c r="E47" s="4">
        <f>E9+E19+E23+E26+E27+E31+E38+E42</f>
        <v>21598416.600000001</v>
      </c>
      <c r="F47" s="4">
        <f>F9+F19+F23+F26+F27+F31+F38+F42</f>
        <v>15317382.829999998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86</v>
      </c>
      <c r="B49" s="51"/>
      <c r="C49" s="51"/>
      <c r="D49" s="2" t="s">
        <v>87</v>
      </c>
      <c r="E49" s="51"/>
      <c r="F49" s="51"/>
    </row>
    <row r="50" spans="1:6" x14ac:dyDescent="0.25">
      <c r="A50" s="48" t="s">
        <v>88</v>
      </c>
      <c r="B50" s="142">
        <v>0</v>
      </c>
      <c r="C50" s="142">
        <v>0</v>
      </c>
      <c r="D50" s="48" t="s">
        <v>89</v>
      </c>
      <c r="E50" s="142">
        <v>0</v>
      </c>
      <c r="F50" s="142">
        <v>0</v>
      </c>
    </row>
    <row r="51" spans="1:6" x14ac:dyDescent="0.25">
      <c r="A51" s="48" t="s">
        <v>90</v>
      </c>
      <c r="B51" s="142">
        <v>0</v>
      </c>
      <c r="C51" s="142">
        <v>0</v>
      </c>
      <c r="D51" s="48" t="s">
        <v>91</v>
      </c>
      <c r="E51" s="142">
        <v>0</v>
      </c>
      <c r="F51" s="142">
        <v>0</v>
      </c>
    </row>
    <row r="52" spans="1:6" x14ac:dyDescent="0.25">
      <c r="A52" s="48" t="s">
        <v>92</v>
      </c>
      <c r="B52" s="142">
        <v>200004961.61000001</v>
      </c>
      <c r="C52" s="142">
        <v>110627638.34999999</v>
      </c>
      <c r="D52" s="48" t="s">
        <v>93</v>
      </c>
      <c r="E52" s="142">
        <v>18312274.18</v>
      </c>
      <c r="F52" s="142">
        <v>16416365.539999999</v>
      </c>
    </row>
    <row r="53" spans="1:6" x14ac:dyDescent="0.25">
      <c r="A53" s="48" t="s">
        <v>94</v>
      </c>
      <c r="B53" s="142">
        <v>95007232.409999996</v>
      </c>
      <c r="C53" s="142">
        <v>90302844.900000006</v>
      </c>
      <c r="D53" s="48" t="s">
        <v>95</v>
      </c>
      <c r="E53" s="142">
        <v>0</v>
      </c>
      <c r="F53" s="142">
        <v>0</v>
      </c>
    </row>
    <row r="54" spans="1:6" x14ac:dyDescent="0.25">
      <c r="A54" s="48" t="s">
        <v>96</v>
      </c>
      <c r="B54" s="142">
        <v>1992341.23</v>
      </c>
      <c r="C54" s="142">
        <v>1992341.23</v>
      </c>
      <c r="D54" s="48" t="s">
        <v>97</v>
      </c>
      <c r="E54" s="142">
        <v>0</v>
      </c>
      <c r="F54" s="142">
        <v>0</v>
      </c>
    </row>
    <row r="55" spans="1:6" x14ac:dyDescent="0.25">
      <c r="A55" s="48" t="s">
        <v>98</v>
      </c>
      <c r="B55" s="142">
        <v>-53826124.719999999</v>
      </c>
      <c r="C55" s="142">
        <v>-47866253.729999997</v>
      </c>
      <c r="D55" s="52" t="s">
        <v>99</v>
      </c>
      <c r="E55" s="142">
        <v>0</v>
      </c>
      <c r="F55" s="142">
        <v>0</v>
      </c>
    </row>
    <row r="56" spans="1:6" x14ac:dyDescent="0.25">
      <c r="A56" s="48" t="s">
        <v>100</v>
      </c>
      <c r="B56" s="142">
        <v>8724839.8499999996</v>
      </c>
      <c r="C56" s="142">
        <v>8724839.8499999996</v>
      </c>
      <c r="D56" s="47"/>
      <c r="E56" s="51"/>
      <c r="F56" s="51"/>
    </row>
    <row r="57" spans="1:6" x14ac:dyDescent="0.25">
      <c r="A57" s="48" t="s">
        <v>101</v>
      </c>
      <c r="B57" s="142">
        <v>0</v>
      </c>
      <c r="C57" s="142">
        <v>0</v>
      </c>
      <c r="D57" s="2" t="s">
        <v>102</v>
      </c>
      <c r="E57" s="4">
        <f>SUM(E50:E55)</f>
        <v>18312274.18</v>
      </c>
      <c r="F57" s="4">
        <f>SUM(F50:F55)</f>
        <v>16416365.539999999</v>
      </c>
    </row>
    <row r="58" spans="1:6" x14ac:dyDescent="0.25">
      <c r="A58" s="48" t="s">
        <v>103</v>
      </c>
      <c r="B58" s="142">
        <v>0</v>
      </c>
      <c r="C58" s="142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104</v>
      </c>
      <c r="E59" s="4">
        <f>E47+E57</f>
        <v>39910690.780000001</v>
      </c>
      <c r="F59" s="4">
        <f>F47+F57</f>
        <v>31733748.369999997</v>
      </c>
    </row>
    <row r="60" spans="1:6" x14ac:dyDescent="0.25">
      <c r="A60" s="3" t="s">
        <v>105</v>
      </c>
      <c r="B60" s="4">
        <f>SUM(B50:B58)</f>
        <v>251903250.38</v>
      </c>
      <c r="C60" s="4">
        <f>SUM(C50:C58)</f>
        <v>163781410.59999999</v>
      </c>
      <c r="D60" s="47"/>
      <c r="E60" s="51"/>
      <c r="F60" s="51"/>
    </row>
    <row r="61" spans="1:6" x14ac:dyDescent="0.25">
      <c r="A61" s="47"/>
      <c r="B61" s="51"/>
      <c r="C61" s="51"/>
      <c r="D61" s="53" t="s">
        <v>106</v>
      </c>
      <c r="E61" s="51"/>
      <c r="F61" s="51"/>
    </row>
    <row r="62" spans="1:6" x14ac:dyDescent="0.25">
      <c r="A62" s="3" t="s">
        <v>107</v>
      </c>
      <c r="B62" s="4">
        <f>SUM(B47+B60)</f>
        <v>281751958.92000002</v>
      </c>
      <c r="C62" s="4">
        <f>SUM(C47+C60)</f>
        <v>185885787</v>
      </c>
      <c r="D62" s="47"/>
      <c r="E62" s="51"/>
      <c r="F62" s="51"/>
    </row>
    <row r="63" spans="1:6" x14ac:dyDescent="0.25">
      <c r="A63" s="47"/>
      <c r="B63" s="47"/>
      <c r="C63" s="47"/>
      <c r="D63" s="54" t="s">
        <v>108</v>
      </c>
      <c r="E63" s="49">
        <f>SUM(E64:E66)</f>
        <v>1097110.4300000002</v>
      </c>
      <c r="F63" s="49">
        <f>SUM(F64:F66)</f>
        <v>1097110.4300000002</v>
      </c>
    </row>
    <row r="64" spans="1:6" x14ac:dyDescent="0.25">
      <c r="A64" s="47"/>
      <c r="B64" s="47"/>
      <c r="C64" s="47"/>
      <c r="D64" s="48" t="s">
        <v>109</v>
      </c>
      <c r="E64" s="142">
        <v>-869567.44</v>
      </c>
      <c r="F64" s="142">
        <v>-869567.44</v>
      </c>
    </row>
    <row r="65" spans="1:6" x14ac:dyDescent="0.25">
      <c r="A65" s="47"/>
      <c r="B65" s="47"/>
      <c r="C65" s="47"/>
      <c r="D65" s="52" t="s">
        <v>110</v>
      </c>
      <c r="E65" s="142">
        <v>1966677.87</v>
      </c>
      <c r="F65" s="142">
        <v>1966677.87</v>
      </c>
    </row>
    <row r="66" spans="1:6" x14ac:dyDescent="0.25">
      <c r="A66" s="47"/>
      <c r="B66" s="47"/>
      <c r="C66" s="47"/>
      <c r="D66" s="48" t="s">
        <v>111</v>
      </c>
      <c r="E66" s="142">
        <v>0</v>
      </c>
      <c r="F66" s="142">
        <v>0</v>
      </c>
    </row>
    <row r="67" spans="1:6" x14ac:dyDescent="0.25">
      <c r="A67" s="47"/>
      <c r="B67" s="47"/>
      <c r="C67" s="47"/>
      <c r="D67" s="47"/>
      <c r="E67" s="51"/>
      <c r="F67" s="51"/>
    </row>
    <row r="68" spans="1:6" x14ac:dyDescent="0.25">
      <c r="A68" s="47"/>
      <c r="B68" s="47"/>
      <c r="C68" s="47"/>
      <c r="D68" s="54" t="s">
        <v>112</v>
      </c>
      <c r="E68" s="49">
        <f>SUM(E69:E73)</f>
        <v>240744165.46000001</v>
      </c>
      <c r="F68" s="49">
        <f>SUM(F69:F73)</f>
        <v>153054935.95000002</v>
      </c>
    </row>
    <row r="69" spans="1:6" x14ac:dyDescent="0.25">
      <c r="A69" s="55"/>
      <c r="B69" s="47"/>
      <c r="C69" s="47"/>
      <c r="D69" s="48" t="s">
        <v>113</v>
      </c>
      <c r="E69" s="142">
        <v>87125997.920000002</v>
      </c>
      <c r="F69" s="142">
        <v>17983463.239999998</v>
      </c>
    </row>
    <row r="70" spans="1:6" x14ac:dyDescent="0.25">
      <c r="A70" s="55"/>
      <c r="B70" s="47"/>
      <c r="C70" s="47"/>
      <c r="D70" s="48" t="s">
        <v>114</v>
      </c>
      <c r="E70" s="142">
        <v>159478967.69999999</v>
      </c>
      <c r="F70" s="142">
        <v>140932272.87</v>
      </c>
    </row>
    <row r="71" spans="1:6" x14ac:dyDescent="0.25">
      <c r="A71" s="55"/>
      <c r="B71" s="47"/>
      <c r="C71" s="47"/>
      <c r="D71" s="48" t="s">
        <v>115</v>
      </c>
      <c r="E71" s="142">
        <v>-5860800.1600000001</v>
      </c>
      <c r="F71" s="142">
        <v>-5860800.1600000001</v>
      </c>
    </row>
    <row r="72" spans="1:6" x14ac:dyDescent="0.25">
      <c r="A72" s="55"/>
      <c r="B72" s="47"/>
      <c r="C72" s="47"/>
      <c r="D72" s="48" t="s">
        <v>116</v>
      </c>
      <c r="E72" s="142">
        <v>0</v>
      </c>
      <c r="F72" s="142">
        <v>0</v>
      </c>
    </row>
    <row r="73" spans="1:6" x14ac:dyDescent="0.25">
      <c r="A73" s="55"/>
      <c r="B73" s="47"/>
      <c r="C73" s="47"/>
      <c r="D73" s="48" t="s">
        <v>117</v>
      </c>
      <c r="E73" s="142">
        <v>0</v>
      </c>
      <c r="F73" s="142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118</v>
      </c>
      <c r="E75" s="49">
        <f>E76+E77</f>
        <v>0</v>
      </c>
      <c r="F75" s="49">
        <f>F76+F77</f>
        <v>0</v>
      </c>
    </row>
    <row r="76" spans="1:6" x14ac:dyDescent="0.25">
      <c r="A76" s="55"/>
      <c r="B76" s="47"/>
      <c r="C76" s="47"/>
      <c r="D76" s="48" t="s">
        <v>119</v>
      </c>
      <c r="E76" s="49">
        <v>0</v>
      </c>
      <c r="F76" s="49">
        <v>0</v>
      </c>
    </row>
    <row r="77" spans="1:6" x14ac:dyDescent="0.25">
      <c r="A77" s="55"/>
      <c r="B77" s="47"/>
      <c r="C77" s="47"/>
      <c r="D77" s="48" t="s">
        <v>120</v>
      </c>
      <c r="E77" s="49">
        <v>0</v>
      </c>
      <c r="F77" s="49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121</v>
      </c>
      <c r="E79" s="4">
        <f>E63+E68+E75</f>
        <v>241841275.89000002</v>
      </c>
      <c r="F79" s="4">
        <f>F63+F68+F75</f>
        <v>154152046.38000003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122</v>
      </c>
      <c r="E81" s="4">
        <f>E59+E79</f>
        <v>281751966.67000002</v>
      </c>
      <c r="F81" s="4">
        <f>F59+F79</f>
        <v>185885794.75000003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B59:C62 B33:C49 B9:C9 B17:C17 E67:F68 B31:C31 E9:F9 E31:F45 B25:C25 E19:F29 E56:F63 E74:F81" xr:uid="{C5CF0F0C-7F54-476B-B0B4-4B48A356C852}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19" scale="45" orientation="landscape" horizontalDpi="1200" verticalDpi="1200" r:id="rId1"/>
  <customProperties>
    <customPr name="_pios_id" r:id="rId2"/>
  </customProperties>
  <ignoredErrors>
    <ignoredError sqref="B9:C9 E9:F9 B48:C49 B17:C17 B25:C25 B33:C46 B59:C62 E19:F23 E74:F81 B31:C31 E31:F49 E56:F63 E67:F68 E25:F29 F24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187" t="s">
        <v>444</v>
      </c>
      <c r="B1" s="187"/>
      <c r="C1" s="187"/>
      <c r="D1" s="187"/>
      <c r="E1" s="187"/>
      <c r="F1" s="187"/>
      <c r="G1" s="187"/>
    </row>
    <row r="2" spans="1:7" x14ac:dyDescent="0.25">
      <c r="A2" s="131" t="str">
        <f>'Formato 1'!A2</f>
        <v xml:space="preserve"> Municipio de Yuriria, Gto.</v>
      </c>
      <c r="B2" s="132"/>
      <c r="C2" s="132"/>
      <c r="D2" s="132"/>
      <c r="E2" s="132"/>
      <c r="F2" s="132"/>
      <c r="G2" s="133"/>
    </row>
    <row r="3" spans="1:7" x14ac:dyDescent="0.25">
      <c r="A3" s="134" t="s">
        <v>445</v>
      </c>
      <c r="B3" s="135"/>
      <c r="C3" s="135"/>
      <c r="D3" s="135"/>
      <c r="E3" s="135"/>
      <c r="F3" s="135"/>
      <c r="G3" s="136"/>
    </row>
    <row r="4" spans="1:7" x14ac:dyDescent="0.25">
      <c r="A4" s="134" t="s">
        <v>2</v>
      </c>
      <c r="B4" s="135"/>
      <c r="C4" s="135"/>
      <c r="D4" s="135"/>
      <c r="E4" s="135"/>
      <c r="F4" s="135"/>
      <c r="G4" s="136"/>
    </row>
    <row r="5" spans="1:7" x14ac:dyDescent="0.25">
      <c r="A5" s="134" t="s">
        <v>446</v>
      </c>
      <c r="B5" s="135"/>
      <c r="C5" s="135"/>
      <c r="D5" s="135"/>
      <c r="E5" s="135"/>
      <c r="F5" s="135"/>
      <c r="G5" s="136"/>
    </row>
    <row r="6" spans="1:7" x14ac:dyDescent="0.25">
      <c r="A6" s="185" t="s">
        <v>447</v>
      </c>
      <c r="B6" s="38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83.25" customHeight="1" x14ac:dyDescent="0.25">
      <c r="A7" s="186"/>
      <c r="B7" s="72" t="s">
        <v>448</v>
      </c>
      <c r="C7" s="186"/>
      <c r="D7" s="186"/>
      <c r="E7" s="186"/>
      <c r="F7" s="186"/>
      <c r="G7" s="186"/>
    </row>
    <row r="8" spans="1:7" ht="30" x14ac:dyDescent="0.25">
      <c r="A8" s="73" t="s">
        <v>449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239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240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241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450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243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244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451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452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453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264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265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454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455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456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457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458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290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291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459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294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460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296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461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298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462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8" t="s">
        <v>463</v>
      </c>
      <c r="B1" s="188"/>
      <c r="C1" s="188"/>
      <c r="D1" s="188"/>
      <c r="E1" s="188"/>
      <c r="F1" s="188"/>
      <c r="G1" s="188"/>
    </row>
    <row r="2" spans="1:7" x14ac:dyDescent="0.25">
      <c r="A2" s="131" t="str">
        <f>'Formato 1'!A2</f>
        <v xml:space="preserve"> Municipio de Yuriria, Gto.</v>
      </c>
      <c r="B2" s="132"/>
      <c r="C2" s="132"/>
      <c r="D2" s="132"/>
      <c r="E2" s="132"/>
      <c r="F2" s="132"/>
      <c r="G2" s="133"/>
    </row>
    <row r="3" spans="1:7" x14ac:dyDescent="0.25">
      <c r="A3" s="116" t="s">
        <v>464</v>
      </c>
      <c r="B3" s="117"/>
      <c r="C3" s="117"/>
      <c r="D3" s="117"/>
      <c r="E3" s="117"/>
      <c r="F3" s="117"/>
      <c r="G3" s="118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16" t="s">
        <v>446</v>
      </c>
      <c r="B5" s="117"/>
      <c r="C5" s="117"/>
      <c r="D5" s="117"/>
      <c r="E5" s="117"/>
      <c r="F5" s="117"/>
      <c r="G5" s="118"/>
    </row>
    <row r="6" spans="1:7" x14ac:dyDescent="0.25">
      <c r="A6" s="189" t="s">
        <v>465</v>
      </c>
      <c r="B6" s="38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57.75" customHeight="1" x14ac:dyDescent="0.25">
      <c r="A7" s="190"/>
      <c r="B7" s="39" t="s">
        <v>448</v>
      </c>
      <c r="C7" s="186"/>
      <c r="D7" s="186"/>
      <c r="E7" s="186"/>
      <c r="F7" s="186"/>
      <c r="G7" s="186"/>
    </row>
    <row r="8" spans="1:7" x14ac:dyDescent="0.25">
      <c r="A8" s="27" t="s">
        <v>466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467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468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469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470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471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472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473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475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476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467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468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469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470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471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472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473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477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475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478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8" t="s">
        <v>479</v>
      </c>
      <c r="B1" s="188"/>
      <c r="C1" s="188"/>
      <c r="D1" s="188"/>
      <c r="E1" s="188"/>
      <c r="F1" s="188"/>
      <c r="G1" s="188"/>
    </row>
    <row r="2" spans="1:7" x14ac:dyDescent="0.25">
      <c r="A2" s="131" t="str">
        <f>'Formato 1'!A2</f>
        <v xml:space="preserve"> Municipio de Yuriria, Gto.</v>
      </c>
      <c r="B2" s="132"/>
      <c r="C2" s="132"/>
      <c r="D2" s="132"/>
      <c r="E2" s="132"/>
      <c r="F2" s="132"/>
      <c r="G2" s="133"/>
    </row>
    <row r="3" spans="1:7" x14ac:dyDescent="0.25">
      <c r="A3" s="116" t="s">
        <v>480</v>
      </c>
      <c r="B3" s="117"/>
      <c r="C3" s="117"/>
      <c r="D3" s="117"/>
      <c r="E3" s="117"/>
      <c r="F3" s="117"/>
      <c r="G3" s="118"/>
    </row>
    <row r="4" spans="1:7" x14ac:dyDescent="0.25">
      <c r="A4" s="119" t="s">
        <v>2</v>
      </c>
      <c r="B4" s="120"/>
      <c r="C4" s="120"/>
      <c r="D4" s="120"/>
      <c r="E4" s="120"/>
      <c r="F4" s="120"/>
      <c r="G4" s="121"/>
    </row>
    <row r="5" spans="1:7" x14ac:dyDescent="0.25">
      <c r="A5" s="192" t="s">
        <v>447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8">
        <f>+F5+1</f>
        <v>2022</v>
      </c>
    </row>
    <row r="6" spans="1:7" ht="32.25" x14ac:dyDescent="0.25">
      <c r="A6" s="175"/>
      <c r="B6" s="194"/>
      <c r="C6" s="194"/>
      <c r="D6" s="194"/>
      <c r="E6" s="194"/>
      <c r="F6" s="194"/>
      <c r="G6" s="39" t="s">
        <v>481</v>
      </c>
    </row>
    <row r="7" spans="1:7" x14ac:dyDescent="0.25">
      <c r="A7" s="64" t="s">
        <v>449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482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483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484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485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486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487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488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489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490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491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492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493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455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494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495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496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497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498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459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294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499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296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461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500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501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191" t="s">
        <v>502</v>
      </c>
      <c r="B39" s="191"/>
      <c r="C39" s="191"/>
      <c r="D39" s="191"/>
      <c r="E39" s="191"/>
      <c r="F39" s="191"/>
      <c r="G39" s="191"/>
    </row>
    <row r="40" spans="1:7" x14ac:dyDescent="0.25">
      <c r="A40" s="191" t="s">
        <v>503</v>
      </c>
      <c r="B40" s="191"/>
      <c r="C40" s="191"/>
      <c r="D40" s="191"/>
      <c r="E40" s="191"/>
      <c r="F40" s="191"/>
      <c r="G40" s="1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8" t="s">
        <v>504</v>
      </c>
      <c r="B1" s="188"/>
      <c r="C1" s="188"/>
      <c r="D1" s="188"/>
      <c r="E1" s="188"/>
      <c r="F1" s="188"/>
      <c r="G1" s="188"/>
    </row>
    <row r="2" spans="1:7" x14ac:dyDescent="0.25">
      <c r="A2" s="131" t="str">
        <f>'Formato 1'!A2</f>
        <v xml:space="preserve"> Municipio de Yuriria, Gto.</v>
      </c>
      <c r="B2" s="132"/>
      <c r="C2" s="132"/>
      <c r="D2" s="132"/>
      <c r="E2" s="132"/>
      <c r="F2" s="132"/>
      <c r="G2" s="133"/>
    </row>
    <row r="3" spans="1:7" x14ac:dyDescent="0.25">
      <c r="A3" s="116" t="s">
        <v>505</v>
      </c>
      <c r="B3" s="117"/>
      <c r="C3" s="117"/>
      <c r="D3" s="117"/>
      <c r="E3" s="117"/>
      <c r="F3" s="117"/>
      <c r="G3" s="118"/>
    </row>
    <row r="4" spans="1:7" x14ac:dyDescent="0.25">
      <c r="A4" s="119" t="s">
        <v>2</v>
      </c>
      <c r="B4" s="120"/>
      <c r="C4" s="120"/>
      <c r="D4" s="120"/>
      <c r="E4" s="120"/>
      <c r="F4" s="120"/>
      <c r="G4" s="121"/>
    </row>
    <row r="5" spans="1:7" x14ac:dyDescent="0.25">
      <c r="A5" s="195" t="s">
        <v>465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8">
        <v>2022</v>
      </c>
    </row>
    <row r="6" spans="1:7" ht="48.75" customHeight="1" x14ac:dyDescent="0.25">
      <c r="A6" s="196"/>
      <c r="B6" s="194"/>
      <c r="C6" s="194"/>
      <c r="D6" s="194"/>
      <c r="E6" s="194"/>
      <c r="F6" s="194"/>
      <c r="G6" s="39" t="s">
        <v>506</v>
      </c>
    </row>
    <row r="7" spans="1:7" x14ac:dyDescent="0.25">
      <c r="A7" s="27" t="s">
        <v>466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467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468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469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470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471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472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473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474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475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476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467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468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469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470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471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472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473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477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475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507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191" t="s">
        <v>502</v>
      </c>
      <c r="B32" s="191"/>
      <c r="C32" s="191"/>
      <c r="D32" s="191"/>
      <c r="E32" s="191"/>
      <c r="F32" s="191"/>
      <c r="G32" s="191"/>
    </row>
    <row r="33" spans="1:7" x14ac:dyDescent="0.25">
      <c r="A33" s="191" t="s">
        <v>503</v>
      </c>
      <c r="B33" s="191"/>
      <c r="C33" s="191"/>
      <c r="D33" s="191"/>
      <c r="E33" s="191"/>
      <c r="F33" s="191"/>
      <c r="G33" s="1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197" t="s">
        <v>508</v>
      </c>
      <c r="B1" s="197"/>
      <c r="C1" s="197"/>
      <c r="D1" s="197"/>
      <c r="E1" s="197"/>
      <c r="F1" s="197"/>
    </row>
    <row r="2" spans="1:6" ht="20.100000000000001" customHeight="1" x14ac:dyDescent="0.25">
      <c r="A2" s="113" t="str">
        <f>'Formato 1'!A2</f>
        <v xml:space="preserve"> Municipio de Yuriria, Gto.</v>
      </c>
      <c r="B2" s="137"/>
      <c r="C2" s="137"/>
      <c r="D2" s="137"/>
      <c r="E2" s="137"/>
      <c r="F2" s="138"/>
    </row>
    <row r="3" spans="1:6" ht="29.25" customHeight="1" x14ac:dyDescent="0.25">
      <c r="A3" s="139" t="s">
        <v>509</v>
      </c>
      <c r="B3" s="140"/>
      <c r="C3" s="140"/>
      <c r="D3" s="140"/>
      <c r="E3" s="140"/>
      <c r="F3" s="141"/>
    </row>
    <row r="4" spans="1:6" ht="35.25" customHeight="1" x14ac:dyDescent="0.25">
      <c r="A4" s="124"/>
      <c r="B4" s="124" t="s">
        <v>510</v>
      </c>
      <c r="C4" s="124" t="s">
        <v>511</v>
      </c>
      <c r="D4" s="124" t="s">
        <v>512</v>
      </c>
      <c r="E4" s="124" t="s">
        <v>513</v>
      </c>
      <c r="F4" s="124" t="s">
        <v>514</v>
      </c>
    </row>
    <row r="5" spans="1:6" ht="12.75" customHeight="1" x14ac:dyDescent="0.25">
      <c r="A5" s="19" t="s">
        <v>515</v>
      </c>
      <c r="B5" s="55"/>
      <c r="C5" s="55"/>
      <c r="D5" s="55"/>
      <c r="E5" s="55"/>
      <c r="F5" s="55"/>
    </row>
    <row r="6" spans="1:6" ht="30" x14ac:dyDescent="0.25">
      <c r="A6" s="61" t="s">
        <v>516</v>
      </c>
      <c r="B6" s="62"/>
      <c r="C6" s="62"/>
      <c r="D6" s="62"/>
      <c r="E6" s="62"/>
      <c r="F6" s="62"/>
    </row>
    <row r="7" spans="1:6" ht="15" x14ac:dyDescent="0.25">
      <c r="A7" s="61" t="s">
        <v>517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518</v>
      </c>
      <c r="B9" s="47"/>
      <c r="C9" s="47"/>
      <c r="D9" s="47"/>
      <c r="E9" s="47"/>
      <c r="F9" s="47"/>
    </row>
    <row r="10" spans="1:6" ht="15" x14ac:dyDescent="0.25">
      <c r="A10" s="61" t="s">
        <v>519</v>
      </c>
      <c r="B10" s="62"/>
      <c r="C10" s="62"/>
      <c r="D10" s="62"/>
      <c r="E10" s="62"/>
      <c r="F10" s="62"/>
    </row>
    <row r="11" spans="1:6" ht="15" x14ac:dyDescent="0.25">
      <c r="A11" s="82" t="s">
        <v>520</v>
      </c>
      <c r="B11" s="62"/>
      <c r="C11" s="62"/>
      <c r="D11" s="62"/>
      <c r="E11" s="62"/>
      <c r="F11" s="62"/>
    </row>
    <row r="12" spans="1:6" ht="15" x14ac:dyDescent="0.25">
      <c r="A12" s="82" t="s">
        <v>521</v>
      </c>
      <c r="B12" s="62"/>
      <c r="C12" s="62"/>
      <c r="D12" s="62"/>
      <c r="E12" s="62"/>
      <c r="F12" s="62"/>
    </row>
    <row r="13" spans="1:6" ht="15" x14ac:dyDescent="0.25">
      <c r="A13" s="82" t="s">
        <v>522</v>
      </c>
      <c r="B13" s="62"/>
      <c r="C13" s="62"/>
      <c r="D13" s="62"/>
      <c r="E13" s="62"/>
      <c r="F13" s="62"/>
    </row>
    <row r="14" spans="1:6" ht="15" x14ac:dyDescent="0.25">
      <c r="A14" s="61" t="s">
        <v>523</v>
      </c>
      <c r="B14" s="62"/>
      <c r="C14" s="62"/>
      <c r="D14" s="62"/>
      <c r="E14" s="62"/>
      <c r="F14" s="62"/>
    </row>
    <row r="15" spans="1:6" ht="15" x14ac:dyDescent="0.25">
      <c r="A15" s="82" t="s">
        <v>520</v>
      </c>
      <c r="B15" s="62"/>
      <c r="C15" s="62"/>
      <c r="D15" s="62"/>
      <c r="E15" s="62"/>
      <c r="F15" s="62"/>
    </row>
    <row r="16" spans="1:6" ht="15" x14ac:dyDescent="0.25">
      <c r="A16" s="82" t="s">
        <v>521</v>
      </c>
      <c r="B16" s="62"/>
      <c r="C16" s="62"/>
      <c r="D16" s="62"/>
      <c r="E16" s="62"/>
      <c r="F16" s="62"/>
    </row>
    <row r="17" spans="1:6" ht="15" x14ac:dyDescent="0.25">
      <c r="A17" s="82" t="s">
        <v>522</v>
      </c>
      <c r="B17" s="62"/>
      <c r="C17" s="62"/>
      <c r="D17" s="62"/>
      <c r="E17" s="62"/>
      <c r="F17" s="62"/>
    </row>
    <row r="18" spans="1:6" ht="15" x14ac:dyDescent="0.25">
      <c r="A18" s="61" t="s">
        <v>524</v>
      </c>
      <c r="B18" s="125"/>
      <c r="C18" s="62"/>
      <c r="D18" s="62"/>
      <c r="E18" s="62"/>
      <c r="F18" s="62"/>
    </row>
    <row r="19" spans="1:6" ht="15" x14ac:dyDescent="0.25">
      <c r="A19" s="61" t="s">
        <v>525</v>
      </c>
      <c r="B19" s="62"/>
      <c r="C19" s="62"/>
      <c r="D19" s="62"/>
      <c r="E19" s="62"/>
      <c r="F19" s="62"/>
    </row>
    <row r="20" spans="1:6" ht="30" x14ac:dyDescent="0.25">
      <c r="A20" s="61" t="s">
        <v>526</v>
      </c>
      <c r="B20" s="126"/>
      <c r="C20" s="126"/>
      <c r="D20" s="126"/>
      <c r="E20" s="126"/>
      <c r="F20" s="126"/>
    </row>
    <row r="21" spans="1:6" ht="30" x14ac:dyDescent="0.25">
      <c r="A21" s="61" t="s">
        <v>527</v>
      </c>
      <c r="B21" s="126"/>
      <c r="C21" s="126"/>
      <c r="D21" s="126"/>
      <c r="E21" s="126"/>
      <c r="F21" s="126"/>
    </row>
    <row r="22" spans="1:6" ht="30" x14ac:dyDescent="0.25">
      <c r="A22" s="61" t="s">
        <v>528</v>
      </c>
      <c r="B22" s="126"/>
      <c r="C22" s="126"/>
      <c r="D22" s="126"/>
      <c r="E22" s="126"/>
      <c r="F22" s="126"/>
    </row>
    <row r="23" spans="1:6" ht="15" x14ac:dyDescent="0.25">
      <c r="A23" s="61" t="s">
        <v>529</v>
      </c>
      <c r="B23" s="126"/>
      <c r="C23" s="126"/>
      <c r="D23" s="126"/>
      <c r="E23" s="126"/>
      <c r="F23" s="126"/>
    </row>
    <row r="24" spans="1:6" ht="15" x14ac:dyDescent="0.25">
      <c r="A24" s="61" t="s">
        <v>530</v>
      </c>
      <c r="B24" s="127"/>
      <c r="C24" s="62"/>
      <c r="D24" s="62"/>
      <c r="E24" s="62"/>
      <c r="F24" s="62"/>
    </row>
    <row r="25" spans="1:6" ht="15" x14ac:dyDescent="0.25">
      <c r="A25" s="61" t="s">
        <v>531</v>
      </c>
      <c r="B25" s="127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532</v>
      </c>
      <c r="B27" s="47"/>
      <c r="C27" s="47"/>
      <c r="D27" s="47"/>
      <c r="E27" s="47"/>
      <c r="F27" s="47"/>
    </row>
    <row r="28" spans="1:6" ht="15" x14ac:dyDescent="0.25">
      <c r="A28" s="61" t="s">
        <v>533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534</v>
      </c>
      <c r="B30" s="47"/>
      <c r="C30" s="47"/>
      <c r="D30" s="47"/>
      <c r="E30" s="47"/>
      <c r="F30" s="47"/>
    </row>
    <row r="31" spans="1:6" ht="15" x14ac:dyDescent="0.25">
      <c r="A31" s="61" t="s">
        <v>519</v>
      </c>
      <c r="B31" s="62"/>
      <c r="C31" s="62"/>
      <c r="D31" s="62"/>
      <c r="E31" s="62"/>
      <c r="F31" s="62"/>
    </row>
    <row r="32" spans="1:6" ht="15" x14ac:dyDescent="0.25">
      <c r="A32" s="61" t="s">
        <v>523</v>
      </c>
      <c r="B32" s="62"/>
      <c r="C32" s="62"/>
      <c r="D32" s="62"/>
      <c r="E32" s="62"/>
      <c r="F32" s="62"/>
    </row>
    <row r="33" spans="1:6" ht="15" x14ac:dyDescent="0.25">
      <c r="A33" s="61" t="s">
        <v>535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536</v>
      </c>
      <c r="B35" s="47"/>
      <c r="C35" s="47"/>
      <c r="D35" s="47"/>
      <c r="E35" s="47"/>
      <c r="F35" s="47"/>
    </row>
    <row r="36" spans="1:6" ht="15" x14ac:dyDescent="0.25">
      <c r="A36" s="61" t="s">
        <v>537</v>
      </c>
      <c r="B36" s="62"/>
      <c r="C36" s="62"/>
      <c r="D36" s="62"/>
      <c r="E36" s="62"/>
      <c r="F36" s="62"/>
    </row>
    <row r="37" spans="1:6" ht="15" x14ac:dyDescent="0.25">
      <c r="A37" s="61" t="s">
        <v>538</v>
      </c>
      <c r="B37" s="62"/>
      <c r="C37" s="62"/>
      <c r="D37" s="62"/>
      <c r="E37" s="62"/>
      <c r="F37" s="62"/>
    </row>
    <row r="38" spans="1:6" ht="15" x14ac:dyDescent="0.25">
      <c r="A38" s="61" t="s">
        <v>539</v>
      </c>
      <c r="B38" s="127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540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541</v>
      </c>
      <c r="B42" s="47"/>
      <c r="C42" s="47"/>
      <c r="D42" s="47"/>
      <c r="E42" s="47"/>
      <c r="F42" s="47"/>
    </row>
    <row r="43" spans="1:6" ht="15" x14ac:dyDescent="0.25">
      <c r="A43" s="61" t="s">
        <v>542</v>
      </c>
      <c r="B43" s="62"/>
      <c r="C43" s="62"/>
      <c r="D43" s="62"/>
      <c r="E43" s="62"/>
      <c r="F43" s="62"/>
    </row>
    <row r="44" spans="1:6" ht="15" x14ac:dyDescent="0.25">
      <c r="A44" s="61" t="s">
        <v>543</v>
      </c>
      <c r="B44" s="62"/>
      <c r="C44" s="62"/>
      <c r="D44" s="62"/>
      <c r="E44" s="62"/>
      <c r="F44" s="62"/>
    </row>
    <row r="45" spans="1:6" ht="15" x14ac:dyDescent="0.25">
      <c r="A45" s="61" t="s">
        <v>544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545</v>
      </c>
      <c r="B47" s="47"/>
      <c r="C47" s="47"/>
      <c r="D47" s="47"/>
      <c r="E47" s="47"/>
      <c r="F47" s="47"/>
    </row>
    <row r="48" spans="1:6" ht="15" x14ac:dyDescent="0.25">
      <c r="A48" s="61" t="s">
        <v>543</v>
      </c>
      <c r="B48" s="126"/>
      <c r="C48" s="126"/>
      <c r="D48" s="126"/>
      <c r="E48" s="126"/>
      <c r="F48" s="126"/>
    </row>
    <row r="49" spans="1:6" ht="15" x14ac:dyDescent="0.25">
      <c r="A49" s="61" t="s">
        <v>544</v>
      </c>
      <c r="B49" s="126"/>
      <c r="C49" s="126"/>
      <c r="D49" s="126"/>
      <c r="E49" s="126"/>
      <c r="F49" s="126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546</v>
      </c>
      <c r="B51" s="47"/>
      <c r="C51" s="47"/>
      <c r="D51" s="47"/>
      <c r="E51" s="47"/>
      <c r="F51" s="47"/>
    </row>
    <row r="52" spans="1:6" ht="15" x14ac:dyDescent="0.25">
      <c r="A52" s="61" t="s">
        <v>543</v>
      </c>
      <c r="B52" s="62"/>
      <c r="C52" s="62"/>
      <c r="D52" s="62"/>
      <c r="E52" s="62"/>
      <c r="F52" s="62"/>
    </row>
    <row r="53" spans="1:6" ht="15" x14ac:dyDescent="0.25">
      <c r="A53" s="61" t="s">
        <v>544</v>
      </c>
      <c r="B53" s="62"/>
      <c r="C53" s="62"/>
      <c r="D53" s="62"/>
      <c r="E53" s="62"/>
      <c r="F53" s="62"/>
    </row>
    <row r="54" spans="1:6" ht="15" x14ac:dyDescent="0.25">
      <c r="A54" s="61" t="s">
        <v>547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548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543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544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549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550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551</v>
      </c>
      <c r="B62" s="127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552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553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554</v>
      </c>
      <c r="B66" s="62"/>
      <c r="C66" s="62"/>
      <c r="D66" s="62"/>
      <c r="E66" s="62"/>
      <c r="F66" s="62"/>
    </row>
    <row r="67" spans="1:6" ht="20.100000000000001" customHeight="1" x14ac:dyDescent="0.25">
      <c r="A67" s="123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94" zoomScaleNormal="94" workbookViewId="0">
      <selection activeCell="D22" sqref="D2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1" t="s">
        <v>123</v>
      </c>
      <c r="B1" s="162"/>
      <c r="C1" s="162"/>
      <c r="D1" s="162"/>
      <c r="E1" s="162"/>
      <c r="F1" s="162"/>
      <c r="G1" s="162"/>
      <c r="H1" s="163"/>
    </row>
    <row r="2" spans="1:8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4"/>
      <c r="H2" s="115"/>
    </row>
    <row r="3" spans="1:8" ht="15" customHeight="1" x14ac:dyDescent="0.25">
      <c r="A3" s="116" t="s">
        <v>124</v>
      </c>
      <c r="B3" s="117"/>
      <c r="C3" s="117"/>
      <c r="D3" s="117"/>
      <c r="E3" s="117"/>
      <c r="F3" s="117"/>
      <c r="G3" s="117"/>
      <c r="H3" s="118"/>
    </row>
    <row r="4" spans="1:8" ht="15" customHeight="1" x14ac:dyDescent="0.25">
      <c r="A4" s="116" t="str">
        <f>'Formato 3'!A4</f>
        <v>Del 1 de Enero al 31 de diciembre de 2023 (b)</v>
      </c>
      <c r="B4" s="117"/>
      <c r="C4" s="117"/>
      <c r="D4" s="117"/>
      <c r="E4" s="117"/>
      <c r="F4" s="117"/>
      <c r="G4" s="117"/>
      <c r="H4" s="118"/>
    </row>
    <row r="5" spans="1:8" x14ac:dyDescent="0.25">
      <c r="A5" s="119" t="s">
        <v>2</v>
      </c>
      <c r="B5" s="120"/>
      <c r="C5" s="120"/>
      <c r="D5" s="120"/>
      <c r="E5" s="120"/>
      <c r="F5" s="120"/>
      <c r="G5" s="120"/>
      <c r="H5" s="121"/>
    </row>
    <row r="6" spans="1:8" ht="41.45" customHeight="1" x14ac:dyDescent="0.25">
      <c r="A6" s="5" t="s">
        <v>125</v>
      </c>
      <c r="B6" s="6" t="s">
        <v>126</v>
      </c>
      <c r="C6" s="5" t="s">
        <v>127</v>
      </c>
      <c r="D6" s="5" t="s">
        <v>128</v>
      </c>
      <c r="E6" s="5" t="s">
        <v>129</v>
      </c>
      <c r="F6" s="5" t="s">
        <v>130</v>
      </c>
      <c r="G6" s="5" t="s">
        <v>131</v>
      </c>
      <c r="H6" s="7" t="s">
        <v>132</v>
      </c>
    </row>
    <row r="7" spans="1:8" x14ac:dyDescent="0.25">
      <c r="A7" s="105"/>
      <c r="B7" s="106"/>
      <c r="C7" s="106"/>
      <c r="D7" s="106"/>
      <c r="E7" s="106"/>
      <c r="F7" s="106"/>
      <c r="G7" s="106"/>
      <c r="H7" s="106"/>
    </row>
    <row r="8" spans="1:8" x14ac:dyDescent="0.25">
      <c r="A8" s="8" t="s">
        <v>133</v>
      </c>
      <c r="B8" s="4">
        <f t="shared" ref="B8:H8" si="0">B9+B13</f>
        <v>4470494</v>
      </c>
      <c r="C8" s="4">
        <f t="shared" si="0"/>
        <v>0</v>
      </c>
      <c r="D8" s="4">
        <f t="shared" si="0"/>
        <v>734856</v>
      </c>
      <c r="E8" s="4">
        <f t="shared" si="0"/>
        <v>0</v>
      </c>
      <c r="F8" s="4">
        <f t="shared" si="0"/>
        <v>3735638</v>
      </c>
      <c r="G8" s="4">
        <f t="shared" si="0"/>
        <v>551201.68000000005</v>
      </c>
      <c r="H8" s="4">
        <f t="shared" si="0"/>
        <v>0</v>
      </c>
    </row>
    <row r="9" spans="1:8" ht="15.75" customHeight="1" x14ac:dyDescent="0.25">
      <c r="A9" s="107" t="s">
        <v>134</v>
      </c>
      <c r="B9" s="49">
        <f t="shared" ref="B9:H9" si="1">SUM(B10:B12)</f>
        <v>0</v>
      </c>
      <c r="C9" s="49">
        <f t="shared" si="1"/>
        <v>0</v>
      </c>
      <c r="D9" s="49">
        <f t="shared" si="1"/>
        <v>734856</v>
      </c>
      <c r="E9" s="49">
        <f t="shared" si="1"/>
        <v>0</v>
      </c>
      <c r="F9" s="49">
        <f t="shared" si="1"/>
        <v>-734856</v>
      </c>
      <c r="G9" s="49">
        <f t="shared" si="1"/>
        <v>551201.68000000005</v>
      </c>
      <c r="H9" s="49">
        <f t="shared" si="1"/>
        <v>0</v>
      </c>
    </row>
    <row r="10" spans="1:8" ht="17.25" customHeight="1" x14ac:dyDescent="0.25">
      <c r="A10" s="108" t="s">
        <v>135</v>
      </c>
      <c r="B10" s="155">
        <v>0</v>
      </c>
      <c r="C10" s="155">
        <v>0</v>
      </c>
      <c r="D10" s="155">
        <v>734856</v>
      </c>
      <c r="E10" s="155">
        <v>0</v>
      </c>
      <c r="F10" s="156">
        <f>B10+C10-D10+E10</f>
        <v>-734856</v>
      </c>
      <c r="G10" s="155">
        <v>551201.68000000005</v>
      </c>
      <c r="H10" s="109">
        <v>0</v>
      </c>
    </row>
    <row r="11" spans="1:8" x14ac:dyDescent="0.25">
      <c r="A11" s="108" t="s">
        <v>136</v>
      </c>
      <c r="B11" s="155">
        <v>0</v>
      </c>
      <c r="C11" s="156">
        <v>0</v>
      </c>
      <c r="D11" s="155">
        <v>0</v>
      </c>
      <c r="E11" s="155">
        <v>0</v>
      </c>
      <c r="F11" s="156">
        <f>B11+C11-D11+E11</f>
        <v>0</v>
      </c>
      <c r="G11" s="155">
        <v>0</v>
      </c>
      <c r="H11" s="49">
        <v>0</v>
      </c>
    </row>
    <row r="12" spans="1:8" ht="16.5" customHeight="1" x14ac:dyDescent="0.25">
      <c r="A12" s="108" t="s">
        <v>137</v>
      </c>
      <c r="B12" s="155">
        <v>0</v>
      </c>
      <c r="C12" s="156">
        <v>0</v>
      </c>
      <c r="D12" s="155">
        <v>0</v>
      </c>
      <c r="E12" s="155">
        <v>0</v>
      </c>
      <c r="F12" s="156">
        <f>B12+C12-D12+E12</f>
        <v>0</v>
      </c>
      <c r="G12" s="155">
        <v>0</v>
      </c>
      <c r="H12" s="49">
        <v>0</v>
      </c>
    </row>
    <row r="13" spans="1:8" x14ac:dyDescent="0.25">
      <c r="A13" s="107" t="s">
        <v>138</v>
      </c>
      <c r="B13" s="49">
        <f t="shared" ref="B13:H13" si="2">SUM(B14:B16)</f>
        <v>4470494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4470494</v>
      </c>
      <c r="G13" s="49">
        <f t="shared" si="2"/>
        <v>0</v>
      </c>
      <c r="H13" s="49">
        <f t="shared" si="2"/>
        <v>0</v>
      </c>
    </row>
    <row r="14" spans="1:8" x14ac:dyDescent="0.25">
      <c r="A14" s="108" t="s">
        <v>139</v>
      </c>
      <c r="B14" s="155">
        <v>4470494</v>
      </c>
      <c r="C14" s="155">
        <v>0</v>
      </c>
      <c r="D14" s="155">
        <v>0</v>
      </c>
      <c r="E14" s="155">
        <v>0</v>
      </c>
      <c r="F14" s="156">
        <f>B14+C14-D14+E14</f>
        <v>4470494</v>
      </c>
      <c r="G14" s="156">
        <v>0</v>
      </c>
      <c r="H14" s="49">
        <v>0</v>
      </c>
    </row>
    <row r="15" spans="1:8" ht="15" customHeight="1" x14ac:dyDescent="0.25">
      <c r="A15" s="108" t="s">
        <v>140</v>
      </c>
      <c r="B15" s="109">
        <v>0</v>
      </c>
      <c r="C15" s="49">
        <v>0</v>
      </c>
      <c r="D15" s="109">
        <v>0</v>
      </c>
      <c r="E15" s="109">
        <v>0</v>
      </c>
      <c r="F15" s="109">
        <v>0</v>
      </c>
      <c r="G15" s="49">
        <v>0</v>
      </c>
      <c r="H15" s="49">
        <v>0</v>
      </c>
    </row>
    <row r="16" spans="1:8" x14ac:dyDescent="0.25">
      <c r="A16" s="108" t="s">
        <v>141</v>
      </c>
      <c r="B16" s="109">
        <v>0</v>
      </c>
      <c r="C16" s="49">
        <v>0</v>
      </c>
      <c r="D16" s="109">
        <v>0</v>
      </c>
      <c r="E16" s="109">
        <v>0</v>
      </c>
      <c r="F16" s="109">
        <v>0</v>
      </c>
      <c r="G16" s="49">
        <v>0</v>
      </c>
      <c r="H16" s="49">
        <v>0</v>
      </c>
    </row>
    <row r="17" spans="1:8" x14ac:dyDescent="0.25">
      <c r="A17" s="110"/>
      <c r="B17" s="93"/>
      <c r="C17" s="93"/>
      <c r="D17" s="93"/>
      <c r="E17" s="93"/>
      <c r="F17" s="93"/>
      <c r="G17" s="93"/>
      <c r="H17" s="93"/>
    </row>
    <row r="18" spans="1:8" x14ac:dyDescent="0.25">
      <c r="A18" s="8" t="s">
        <v>142</v>
      </c>
      <c r="B18" s="143">
        <v>10308625.199999999</v>
      </c>
      <c r="C18" s="111"/>
      <c r="D18" s="111"/>
      <c r="E18" s="111"/>
      <c r="F18" s="143">
        <v>14075100.35</v>
      </c>
      <c r="G18" s="111"/>
      <c r="H18" s="111"/>
    </row>
    <row r="19" spans="1:8" ht="16.5" customHeight="1" x14ac:dyDescent="0.25">
      <c r="A19" s="110"/>
      <c r="B19" s="93"/>
      <c r="C19" s="93"/>
      <c r="D19" s="93"/>
      <c r="E19" s="93"/>
      <c r="F19" s="93"/>
      <c r="G19" s="93"/>
      <c r="H19" s="93"/>
    </row>
    <row r="20" spans="1:8" ht="14.45" customHeight="1" x14ac:dyDescent="0.25">
      <c r="A20" s="8" t="s">
        <v>143</v>
      </c>
      <c r="B20" s="4">
        <f t="shared" ref="B20:H20" si="3">B8+B18</f>
        <v>14779119.199999999</v>
      </c>
      <c r="C20" s="4">
        <f t="shared" si="3"/>
        <v>0</v>
      </c>
      <c r="D20" s="4">
        <f t="shared" si="3"/>
        <v>734856</v>
      </c>
      <c r="E20" s="4">
        <f t="shared" si="3"/>
        <v>0</v>
      </c>
      <c r="F20" s="4">
        <f t="shared" si="3"/>
        <v>17810738.350000001</v>
      </c>
      <c r="G20" s="4">
        <f t="shared" si="3"/>
        <v>551201.68000000005</v>
      </c>
      <c r="H20" s="4">
        <f t="shared" si="3"/>
        <v>0</v>
      </c>
    </row>
    <row r="21" spans="1:8" ht="16.5" customHeight="1" x14ac:dyDescent="0.25">
      <c r="A21" s="110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144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2" t="s">
        <v>145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2" t="s">
        <v>146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2" t="s">
        <v>147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148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2" t="s">
        <v>149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2" t="s">
        <v>150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2" t="s">
        <v>151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152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67" t="s">
        <v>153</v>
      </c>
      <c r="B33" s="167"/>
      <c r="C33" s="167"/>
      <c r="D33" s="167"/>
      <c r="E33" s="167"/>
      <c r="F33" s="167"/>
      <c r="G33" s="167"/>
      <c r="H33" s="167"/>
    </row>
    <row r="34" spans="1:8" ht="14.45" customHeight="1" x14ac:dyDescent="0.25">
      <c r="A34" s="167"/>
      <c r="B34" s="167"/>
      <c r="C34" s="167"/>
      <c r="D34" s="167"/>
      <c r="E34" s="167"/>
      <c r="F34" s="167"/>
      <c r="G34" s="167"/>
      <c r="H34" s="167"/>
    </row>
    <row r="35" spans="1:8" ht="14.45" customHeight="1" x14ac:dyDescent="0.25">
      <c r="A35" s="167"/>
      <c r="B35" s="167"/>
      <c r="C35" s="167"/>
      <c r="D35" s="167"/>
      <c r="E35" s="167"/>
      <c r="F35" s="167"/>
      <c r="G35" s="167"/>
      <c r="H35" s="167"/>
    </row>
    <row r="36" spans="1:8" ht="14.45" customHeight="1" x14ac:dyDescent="0.25">
      <c r="A36" s="167"/>
      <c r="B36" s="167"/>
      <c r="C36" s="167"/>
      <c r="D36" s="167"/>
      <c r="E36" s="167"/>
      <c r="F36" s="167"/>
      <c r="G36" s="167"/>
      <c r="H36" s="167"/>
    </row>
    <row r="37" spans="1:8" ht="14.45" customHeight="1" x14ac:dyDescent="0.25">
      <c r="A37" s="167"/>
      <c r="B37" s="167"/>
      <c r="C37" s="167"/>
      <c r="D37" s="167"/>
      <c r="E37" s="167"/>
      <c r="F37" s="167"/>
      <c r="G37" s="167"/>
      <c r="H37" s="167"/>
    </row>
    <row r="38" spans="1:8" x14ac:dyDescent="0.25">
      <c r="A38" s="63"/>
    </row>
    <row r="39" spans="1:8" ht="45" x14ac:dyDescent="0.25">
      <c r="A39" s="5" t="s">
        <v>154</v>
      </c>
      <c r="B39" s="5" t="s">
        <v>155</v>
      </c>
      <c r="C39" s="5" t="s">
        <v>156</v>
      </c>
      <c r="D39" s="5" t="s">
        <v>157</v>
      </c>
      <c r="E39" s="5" t="s">
        <v>158</v>
      </c>
      <c r="F39" s="7" t="s">
        <v>159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160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2" t="s">
        <v>161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2" t="s">
        <v>162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2" t="s">
        <v>163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152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11811023622047245" right="0.11811023622047245" top="0.35433070866141736" bottom="0.35433070866141736" header="0.31496062992125984" footer="0.31496062992125984"/>
  <pageSetup paperSize="119" scale="70" orientation="landscape" horizontalDpi="1200" verticalDpi="1200" r:id="rId1"/>
  <customProperties>
    <customPr name="_pios_id" r:id="rId2"/>
  </customProperties>
  <ignoredErrors>
    <ignoredError sqref="B8:H9 B41:F44 B19:H31 C18:E18 G18:H18 B13:H13 H10:H12 B15:H17 H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66" zoomScaleNormal="66" workbookViewId="0">
      <selection activeCell="A20" sqref="A20"/>
    </sheetView>
  </sheetViews>
  <sheetFormatPr baseColWidth="10" defaultColWidth="11" defaultRowHeight="15" x14ac:dyDescent="0.25"/>
  <cols>
    <col min="1" max="1" width="79.85546875" customWidth="1"/>
    <col min="2" max="2" width="25" bestFit="1" customWidth="1"/>
    <col min="3" max="3" width="33.7109375" bestFit="1" customWidth="1"/>
    <col min="4" max="4" width="19.5703125" bestFit="1" customWidth="1"/>
    <col min="5" max="6" width="14.28515625" customWidth="1"/>
    <col min="7" max="7" width="17.140625" customWidth="1"/>
    <col min="8" max="8" width="20.28515625" customWidth="1"/>
    <col min="9" max="9" width="23.140625" customWidth="1"/>
    <col min="10" max="10" width="22.42578125" customWidth="1"/>
    <col min="11" max="11" width="24.42578125" customWidth="1"/>
    <col min="12" max="12" width="4.28515625" customWidth="1"/>
  </cols>
  <sheetData>
    <row r="1" spans="1:11" ht="40.9" customHeight="1" x14ac:dyDescent="0.25">
      <c r="A1" s="168" t="s">
        <v>164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1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x14ac:dyDescent="0.25">
      <c r="A3" s="116" t="s">
        <v>165</v>
      </c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x14ac:dyDescent="0.25">
      <c r="A4" s="116" t="s">
        <v>556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x14ac:dyDescent="0.25">
      <c r="A5" s="116" t="s">
        <v>2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1" ht="41.45" customHeight="1" x14ac:dyDescent="0.25">
      <c r="A6" s="7" t="s">
        <v>166</v>
      </c>
      <c r="B6" s="7" t="s">
        <v>167</v>
      </c>
      <c r="C6" s="7" t="s">
        <v>168</v>
      </c>
      <c r="D6" s="7" t="s">
        <v>169</v>
      </c>
      <c r="E6" s="7" t="s">
        <v>170</v>
      </c>
      <c r="F6" s="7" t="s">
        <v>171</v>
      </c>
      <c r="G6" s="7" t="s">
        <v>172</v>
      </c>
      <c r="H6" s="7" t="s">
        <v>173</v>
      </c>
      <c r="I6" s="1" t="s">
        <v>174</v>
      </c>
      <c r="J6" s="1" t="s">
        <v>175</v>
      </c>
      <c r="K6" s="1" t="s">
        <v>176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177</v>
      </c>
      <c r="B8" s="101"/>
      <c r="C8" s="101"/>
      <c r="D8" s="101"/>
      <c r="E8" s="12">
        <f>SUM(E9:E12)</f>
        <v>0</v>
      </c>
      <c r="F8" s="10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2" t="s">
        <v>178</v>
      </c>
      <c r="B9" s="103">
        <v>44927</v>
      </c>
      <c r="C9" s="103">
        <v>44927</v>
      </c>
      <c r="D9" s="103">
        <v>44927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2" t="s">
        <v>179</v>
      </c>
      <c r="B10" s="103">
        <v>44927</v>
      </c>
      <c r="C10" s="103">
        <v>44927</v>
      </c>
      <c r="D10" s="103">
        <v>44927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2" t="s">
        <v>180</v>
      </c>
      <c r="B11" s="103">
        <v>44927</v>
      </c>
      <c r="C11" s="103">
        <v>44927</v>
      </c>
      <c r="D11" s="103">
        <v>44927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2" t="s">
        <v>181</v>
      </c>
      <c r="B12" s="103">
        <v>44927</v>
      </c>
      <c r="C12" s="103">
        <v>44927</v>
      </c>
      <c r="D12" s="103">
        <v>44927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152</v>
      </c>
      <c r="B13" s="104"/>
      <c r="C13" s="104"/>
      <c r="D13" s="104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182</v>
      </c>
      <c r="B14" s="101"/>
      <c r="C14" s="101"/>
      <c r="D14" s="101"/>
      <c r="E14" s="12">
        <f>SUM(E15:E18)</f>
        <v>0</v>
      </c>
      <c r="F14" s="10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2" t="s">
        <v>183</v>
      </c>
      <c r="B15" s="103">
        <v>44927</v>
      </c>
      <c r="C15" s="103">
        <v>44927</v>
      </c>
      <c r="D15" s="103">
        <v>44927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2" t="s">
        <v>184</v>
      </c>
      <c r="B16" s="103">
        <v>44927</v>
      </c>
      <c r="C16" s="103">
        <v>44927</v>
      </c>
      <c r="D16" s="103">
        <v>44927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2" t="s">
        <v>185</v>
      </c>
      <c r="B17" s="103">
        <v>44927</v>
      </c>
      <c r="C17" s="103">
        <v>44927</v>
      </c>
      <c r="D17" s="103">
        <v>44927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2" t="s">
        <v>186</v>
      </c>
      <c r="B18" s="103">
        <v>44927</v>
      </c>
      <c r="C18" s="103">
        <v>44927</v>
      </c>
      <c r="D18" s="103">
        <v>44927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4"/>
      <c r="C19" s="104"/>
      <c r="D19" s="104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187</v>
      </c>
      <c r="B20" s="101"/>
      <c r="C20" s="101"/>
      <c r="D20" s="101"/>
      <c r="E20" s="12">
        <f>SUM(E8,E14)</f>
        <v>0</v>
      </c>
      <c r="F20" s="10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19" scale="45" orientation="landscape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67" zoomScaleNormal="67" workbookViewId="0">
      <selection activeCell="B53" sqref="B53:D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8" t="s">
        <v>188</v>
      </c>
      <c r="B1" s="169"/>
      <c r="C1" s="169"/>
      <c r="D1" s="170"/>
    </row>
    <row r="2" spans="1:4" x14ac:dyDescent="0.25">
      <c r="A2" s="113" t="str">
        <f>'Formato 1'!A2</f>
        <v xml:space="preserve"> Municipio de Yuriria, Gto.</v>
      </c>
      <c r="B2" s="114"/>
      <c r="C2" s="114"/>
      <c r="D2" s="115"/>
    </row>
    <row r="3" spans="1:4" x14ac:dyDescent="0.25">
      <c r="A3" s="116" t="s">
        <v>189</v>
      </c>
      <c r="B3" s="117"/>
      <c r="C3" s="117"/>
      <c r="D3" s="118"/>
    </row>
    <row r="4" spans="1:4" x14ac:dyDescent="0.25">
      <c r="A4" s="116" t="str">
        <f>'Formato 3'!A4</f>
        <v>Del 1 de Enero al 31 de diciembre de 2023 (b)</v>
      </c>
      <c r="B4" s="117"/>
      <c r="C4" s="117"/>
      <c r="D4" s="118"/>
    </row>
    <row r="5" spans="1:4" x14ac:dyDescent="0.25">
      <c r="A5" s="119" t="s">
        <v>2</v>
      </c>
      <c r="B5" s="120"/>
      <c r="C5" s="120"/>
      <c r="D5" s="121"/>
    </row>
    <row r="6" spans="1:4" ht="41.45" customHeight="1" x14ac:dyDescent="0.25"/>
    <row r="7" spans="1:4" ht="30" x14ac:dyDescent="0.25">
      <c r="A7" s="14" t="s">
        <v>6</v>
      </c>
      <c r="B7" s="7" t="s">
        <v>190</v>
      </c>
      <c r="C7" s="7" t="s">
        <v>191</v>
      </c>
      <c r="D7" s="7" t="s">
        <v>192</v>
      </c>
    </row>
    <row r="8" spans="1:4" x14ac:dyDescent="0.25">
      <c r="A8" s="3" t="s">
        <v>193</v>
      </c>
      <c r="B8" s="15">
        <f>SUM(B9:B11)</f>
        <v>301806774.17000002</v>
      </c>
      <c r="C8" s="15">
        <f>SUM(C9:C11)</f>
        <v>349361251.81999999</v>
      </c>
      <c r="D8" s="15">
        <f>SUM(D9:D11)</f>
        <v>349034341.24000001</v>
      </c>
    </row>
    <row r="9" spans="1:4" x14ac:dyDescent="0.25">
      <c r="A9" s="60" t="s">
        <v>194</v>
      </c>
      <c r="B9" s="144">
        <v>169555133.11000001</v>
      </c>
      <c r="C9" s="144">
        <v>178397721.41</v>
      </c>
      <c r="D9" s="144">
        <v>178068917.13</v>
      </c>
    </row>
    <row r="10" spans="1:4" x14ac:dyDescent="0.25">
      <c r="A10" s="60" t="s">
        <v>195</v>
      </c>
      <c r="B10" s="144">
        <v>133855732.42</v>
      </c>
      <c r="C10" s="144">
        <v>173567621.77000001</v>
      </c>
      <c r="D10" s="144">
        <v>173569515.47</v>
      </c>
    </row>
    <row r="11" spans="1:4" x14ac:dyDescent="0.25">
      <c r="A11" s="60" t="s">
        <v>196</v>
      </c>
      <c r="B11" s="157">
        <v>-1604091.3599999994</v>
      </c>
      <c r="C11" s="157">
        <v>-2604091.3599999994</v>
      </c>
      <c r="D11" s="157">
        <v>-2604091.3599999994</v>
      </c>
    </row>
    <row r="12" spans="1:4" x14ac:dyDescent="0.25">
      <c r="A12" s="48"/>
      <c r="B12" s="93"/>
      <c r="C12" s="93"/>
      <c r="D12" s="93"/>
    </row>
    <row r="13" spans="1:4" x14ac:dyDescent="0.25">
      <c r="A13" s="3" t="s">
        <v>197</v>
      </c>
      <c r="B13" s="15">
        <f>B14+B15</f>
        <v>301806774.17000002</v>
      </c>
      <c r="C13" s="15">
        <f>C14+C15</f>
        <v>340424558.60000002</v>
      </c>
      <c r="D13" s="15">
        <f>D14+D15</f>
        <v>325695509.35000002</v>
      </c>
    </row>
    <row r="14" spans="1:4" x14ac:dyDescent="0.25">
      <c r="A14" s="60" t="s">
        <v>198</v>
      </c>
      <c r="B14" s="144">
        <v>167951041.75</v>
      </c>
      <c r="C14" s="144">
        <v>182716294.44999999</v>
      </c>
      <c r="D14" s="144">
        <v>175387608.52000001</v>
      </c>
    </row>
    <row r="15" spans="1:4" x14ac:dyDescent="0.25">
      <c r="A15" s="60" t="s">
        <v>199</v>
      </c>
      <c r="B15" s="144">
        <v>133855732.42</v>
      </c>
      <c r="C15" s="144">
        <v>157708264.15000001</v>
      </c>
      <c r="D15" s="144">
        <v>150307900.83000001</v>
      </c>
    </row>
    <row r="16" spans="1:4" x14ac:dyDescent="0.25">
      <c r="A16" s="48"/>
      <c r="B16" s="93"/>
      <c r="C16" s="93"/>
      <c r="D16" s="93"/>
    </row>
    <row r="17" spans="1:4" x14ac:dyDescent="0.25">
      <c r="A17" s="3" t="s">
        <v>200</v>
      </c>
      <c r="B17" s="16">
        <v>0</v>
      </c>
      <c r="C17" s="15">
        <f>C18+C19</f>
        <v>12536625.76</v>
      </c>
      <c r="D17" s="15">
        <f>D18+D19</f>
        <v>12536625.76</v>
      </c>
    </row>
    <row r="18" spans="1:4" x14ac:dyDescent="0.25">
      <c r="A18" s="60" t="s">
        <v>201</v>
      </c>
      <c r="B18" s="17">
        <v>0</v>
      </c>
      <c r="C18" s="144">
        <v>3776601.36</v>
      </c>
      <c r="D18" s="144">
        <v>3776601.36</v>
      </c>
    </row>
    <row r="19" spans="1:4" x14ac:dyDescent="0.25">
      <c r="A19" s="60" t="s">
        <v>202</v>
      </c>
      <c r="B19" s="17">
        <v>0</v>
      </c>
      <c r="C19" s="144">
        <v>8760024.4000000004</v>
      </c>
      <c r="D19" s="144">
        <v>8760024.4000000004</v>
      </c>
    </row>
    <row r="20" spans="1:4" x14ac:dyDescent="0.25">
      <c r="A20" s="48"/>
      <c r="B20" s="93"/>
      <c r="C20" s="93"/>
      <c r="D20" s="93"/>
    </row>
    <row r="21" spans="1:4" x14ac:dyDescent="0.25">
      <c r="A21" s="3" t="s">
        <v>203</v>
      </c>
      <c r="B21" s="15">
        <f>B8-B13+B17</f>
        <v>0</v>
      </c>
      <c r="C21" s="15">
        <f>C8-C13+C17</f>
        <v>21473318.979999967</v>
      </c>
      <c r="D21" s="15">
        <f>D8-D13+D17</f>
        <v>35875457.649999984</v>
      </c>
    </row>
    <row r="22" spans="1:4" x14ac:dyDescent="0.25">
      <c r="A22" s="3"/>
      <c r="B22" s="93"/>
      <c r="C22" s="93"/>
      <c r="D22" s="93"/>
    </row>
    <row r="23" spans="1:4" x14ac:dyDescent="0.25">
      <c r="A23" s="3" t="s">
        <v>204</v>
      </c>
      <c r="B23" s="15">
        <f>B21-B11</f>
        <v>1604091.3599999994</v>
      </c>
      <c r="C23" s="15">
        <f>C21-C11</f>
        <v>24077410.339999966</v>
      </c>
      <c r="D23" s="15">
        <f>D21-D11</f>
        <v>38479549.009999983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205</v>
      </c>
      <c r="B25" s="15">
        <f>B23-B17</f>
        <v>1604091.3599999994</v>
      </c>
      <c r="C25" s="15">
        <f>C23-C17</f>
        <v>11540784.579999967</v>
      </c>
      <c r="D25" s="15">
        <f>D23-D17</f>
        <v>25942923.249999985</v>
      </c>
    </row>
    <row r="26" spans="1:4" x14ac:dyDescent="0.25">
      <c r="A26" s="20"/>
      <c r="B26" s="84"/>
      <c r="C26" s="84"/>
      <c r="D26" s="84"/>
    </row>
    <row r="27" spans="1:4" x14ac:dyDescent="0.25">
      <c r="A27" s="63"/>
    </row>
    <row r="28" spans="1:4" x14ac:dyDescent="0.25">
      <c r="A28" s="14" t="s">
        <v>206</v>
      </c>
      <c r="B28" s="7" t="s">
        <v>207</v>
      </c>
      <c r="C28" s="7" t="s">
        <v>191</v>
      </c>
      <c r="D28" s="7" t="s">
        <v>208</v>
      </c>
    </row>
    <row r="29" spans="1:4" x14ac:dyDescent="0.25">
      <c r="A29" s="3" t="s">
        <v>209</v>
      </c>
      <c r="B29" s="4">
        <f>B30+B31</f>
        <v>800000</v>
      </c>
      <c r="C29" s="4">
        <f>C30+C31</f>
        <v>1337215.6399999999</v>
      </c>
      <c r="D29" s="4">
        <f>D30+D31</f>
        <v>1337215.6399999999</v>
      </c>
    </row>
    <row r="30" spans="1:4" x14ac:dyDescent="0.25">
      <c r="A30" s="60" t="s">
        <v>210</v>
      </c>
      <c r="B30" s="145">
        <v>800000</v>
      </c>
      <c r="C30" s="145">
        <v>1337215.6399999999</v>
      </c>
      <c r="D30" s="145">
        <v>1337215.6399999999</v>
      </c>
    </row>
    <row r="31" spans="1:4" x14ac:dyDescent="0.25">
      <c r="A31" s="60" t="s">
        <v>211</v>
      </c>
      <c r="B31" s="145">
        <v>0</v>
      </c>
      <c r="C31" s="145">
        <v>0</v>
      </c>
      <c r="D31" s="145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212</v>
      </c>
      <c r="B33" s="4">
        <f>B25+B29</f>
        <v>2404091.3599999994</v>
      </c>
      <c r="C33" s="4">
        <f>C25+C29</f>
        <v>12878000.219999967</v>
      </c>
      <c r="D33" s="4">
        <f>D25+D29</f>
        <v>27280138.889999986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206</v>
      </c>
      <c r="B36" s="7" t="s">
        <v>213</v>
      </c>
      <c r="C36" s="7" t="s">
        <v>191</v>
      </c>
      <c r="D36" s="7" t="s">
        <v>192</v>
      </c>
    </row>
    <row r="37" spans="1:4" ht="14.45" customHeight="1" x14ac:dyDescent="0.25">
      <c r="A37" s="3" t="s">
        <v>214</v>
      </c>
      <c r="B37" s="4">
        <f>B38+B39</f>
        <v>10000000</v>
      </c>
      <c r="C37" s="4">
        <f>C38+C39</f>
        <v>13500000</v>
      </c>
      <c r="D37" s="4">
        <f>D38+D39</f>
        <v>13500000</v>
      </c>
    </row>
    <row r="38" spans="1:4" x14ac:dyDescent="0.25">
      <c r="A38" s="60" t="s">
        <v>215</v>
      </c>
      <c r="B38" s="145">
        <v>10000000</v>
      </c>
      <c r="C38" s="145">
        <v>13500000</v>
      </c>
      <c r="D38" s="145">
        <v>13500000</v>
      </c>
    </row>
    <row r="39" spans="1:4" x14ac:dyDescent="0.25">
      <c r="A39" s="60" t="s">
        <v>216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217</v>
      </c>
      <c r="B40" s="4">
        <f>B41+B42</f>
        <v>11604091.359999999</v>
      </c>
      <c r="C40" s="4">
        <f>C41+C42</f>
        <v>16104091.359999999</v>
      </c>
      <c r="D40" s="4">
        <f>D41+D42</f>
        <v>16104091.359999999</v>
      </c>
    </row>
    <row r="41" spans="1:4" x14ac:dyDescent="0.25">
      <c r="A41" s="60" t="s">
        <v>218</v>
      </c>
      <c r="B41" s="145">
        <v>11604091.359999999</v>
      </c>
      <c r="C41" s="145">
        <v>16104091.359999999</v>
      </c>
      <c r="D41" s="145">
        <v>16104091.359999999</v>
      </c>
    </row>
    <row r="42" spans="1:4" x14ac:dyDescent="0.25">
      <c r="A42" s="60" t="s">
        <v>219</v>
      </c>
      <c r="B42" s="145">
        <v>0</v>
      </c>
      <c r="C42" s="145">
        <v>0</v>
      </c>
      <c r="D42" s="145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220</v>
      </c>
      <c r="B44" s="4">
        <f>B37-B40</f>
        <v>-1604091.3599999994</v>
      </c>
      <c r="C44" s="4">
        <f>C37-C40</f>
        <v>-2604091.3599999994</v>
      </c>
      <c r="D44" s="4">
        <f>D37-D40</f>
        <v>-2604091.3599999994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206</v>
      </c>
      <c r="B47" s="7" t="s">
        <v>213</v>
      </c>
      <c r="C47" s="7" t="s">
        <v>191</v>
      </c>
      <c r="D47" s="7" t="s">
        <v>192</v>
      </c>
    </row>
    <row r="48" spans="1:4" x14ac:dyDescent="0.25">
      <c r="A48" s="97" t="s">
        <v>221</v>
      </c>
      <c r="B48" s="98">
        <f>B9</f>
        <v>169555133.11000001</v>
      </c>
      <c r="C48" s="98">
        <f>C9</f>
        <v>178397721.41</v>
      </c>
      <c r="D48" s="98">
        <f>D9</f>
        <v>178068917.13</v>
      </c>
    </row>
    <row r="49" spans="1:4" x14ac:dyDescent="0.25">
      <c r="A49" s="22" t="s">
        <v>222</v>
      </c>
      <c r="B49" s="4">
        <f>B50-B51</f>
        <v>-1604091.3599999994</v>
      </c>
      <c r="C49" s="4">
        <f>C50-C51</f>
        <v>-2604091.3599999994</v>
      </c>
      <c r="D49" s="4">
        <f>D50-D51</f>
        <v>-2604091.3599999994</v>
      </c>
    </row>
    <row r="50" spans="1:4" x14ac:dyDescent="0.25">
      <c r="A50" s="99" t="s">
        <v>215</v>
      </c>
      <c r="B50" s="145">
        <v>10000000</v>
      </c>
      <c r="C50" s="145">
        <v>13500000</v>
      </c>
      <c r="D50" s="145">
        <v>13500000</v>
      </c>
    </row>
    <row r="51" spans="1:4" x14ac:dyDescent="0.25">
      <c r="A51" s="99" t="s">
        <v>218</v>
      </c>
      <c r="B51" s="145">
        <v>11604091.359999999</v>
      </c>
      <c r="C51" s="145">
        <v>16104091.359999999</v>
      </c>
      <c r="D51" s="145">
        <v>16104091.359999999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198</v>
      </c>
      <c r="B53" s="145">
        <v>167951041.75</v>
      </c>
      <c r="C53" s="145">
        <v>182716294.44999999</v>
      </c>
      <c r="D53" s="145">
        <v>175387608.52000001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201</v>
      </c>
      <c r="B55" s="23">
        <v>0</v>
      </c>
      <c r="C55" s="49">
        <v>3776601.36</v>
      </c>
      <c r="D55" s="49">
        <v>3776601.36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223</v>
      </c>
      <c r="B57" s="4">
        <f>B48+B49-B53+B55</f>
        <v>0</v>
      </c>
      <c r="C57" s="4">
        <f>C48+C49-C53+C55</f>
        <v>-3146063.0399999763</v>
      </c>
      <c r="D57" s="4">
        <f>D48+D49-D53+D55</f>
        <v>3853818.6099999701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224</v>
      </c>
      <c r="B59" s="4">
        <f>B57-B49</f>
        <v>1604091.3599999994</v>
      </c>
      <c r="C59" s="4">
        <f>C57-C49</f>
        <v>-541971.67999997688</v>
      </c>
      <c r="D59" s="4">
        <f>D57-D49</f>
        <v>6457909.969999969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206</v>
      </c>
      <c r="B62" s="7" t="s">
        <v>213</v>
      </c>
      <c r="C62" s="7" t="s">
        <v>191</v>
      </c>
      <c r="D62" s="7" t="s">
        <v>192</v>
      </c>
    </row>
    <row r="63" spans="1:4" x14ac:dyDescent="0.25">
      <c r="A63" s="97" t="s">
        <v>195</v>
      </c>
      <c r="B63" s="100">
        <f>B10</f>
        <v>133855732.42</v>
      </c>
      <c r="C63" s="100">
        <f>C10</f>
        <v>173567621.77000001</v>
      </c>
      <c r="D63" s="100">
        <f>D10</f>
        <v>173569515.47</v>
      </c>
    </row>
    <row r="64" spans="1:4" ht="30" x14ac:dyDescent="0.25">
      <c r="A64" s="22" t="s">
        <v>225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9" t="s">
        <v>216</v>
      </c>
      <c r="B65" s="96">
        <v>0</v>
      </c>
      <c r="C65" s="96">
        <v>0</v>
      </c>
      <c r="D65" s="96">
        <v>0</v>
      </c>
    </row>
    <row r="66" spans="1:4" x14ac:dyDescent="0.25">
      <c r="A66" s="99" t="s">
        <v>219</v>
      </c>
      <c r="B66" s="144">
        <v>0</v>
      </c>
      <c r="C66" s="144">
        <v>0</v>
      </c>
      <c r="D66" s="144">
        <v>0</v>
      </c>
    </row>
    <row r="67" spans="1:4" x14ac:dyDescent="0.25">
      <c r="A67" s="47"/>
      <c r="B67" s="93"/>
      <c r="C67" s="93"/>
      <c r="D67" s="93"/>
    </row>
    <row r="68" spans="1:4" x14ac:dyDescent="0.25">
      <c r="A68" s="60" t="s">
        <v>226</v>
      </c>
      <c r="B68" s="96">
        <f>B15</f>
        <v>133855732.42</v>
      </c>
      <c r="C68" s="96">
        <f>C15</f>
        <v>157708264.15000001</v>
      </c>
      <c r="D68" s="96">
        <f>D15</f>
        <v>150307900.83000001</v>
      </c>
    </row>
    <row r="69" spans="1:4" x14ac:dyDescent="0.25">
      <c r="A69" s="47"/>
      <c r="B69" s="93"/>
      <c r="C69" s="93"/>
      <c r="D69" s="93"/>
    </row>
    <row r="70" spans="1:4" x14ac:dyDescent="0.25">
      <c r="A70" s="60" t="s">
        <v>202</v>
      </c>
      <c r="B70" s="17">
        <v>0</v>
      </c>
      <c r="C70" s="96">
        <f>C19</f>
        <v>8760024.4000000004</v>
      </c>
      <c r="D70" s="96">
        <f>D19</f>
        <v>8760024.4000000004</v>
      </c>
    </row>
    <row r="71" spans="1:4" x14ac:dyDescent="0.25">
      <c r="A71" s="47"/>
      <c r="B71" s="93"/>
      <c r="C71" s="93"/>
      <c r="D71" s="93"/>
    </row>
    <row r="72" spans="1:4" x14ac:dyDescent="0.25">
      <c r="A72" s="19" t="s">
        <v>227</v>
      </c>
      <c r="B72" s="15">
        <f>B63+B64-B68+B70</f>
        <v>0</v>
      </c>
      <c r="C72" s="15">
        <f>C63+C64-C68+C70</f>
        <v>24619382.020000003</v>
      </c>
      <c r="D72" s="15">
        <f>D63+D64-D68+D70</f>
        <v>32021639.039999984</v>
      </c>
    </row>
    <row r="73" spans="1:4" x14ac:dyDescent="0.25">
      <c r="A73" s="47"/>
      <c r="B73" s="93"/>
      <c r="C73" s="93"/>
      <c r="D73" s="93"/>
    </row>
    <row r="74" spans="1:4" x14ac:dyDescent="0.25">
      <c r="A74" s="19" t="s">
        <v>228</v>
      </c>
      <c r="B74" s="15">
        <f>B72-B64</f>
        <v>0</v>
      </c>
      <c r="C74" s="15">
        <f>C72-C64</f>
        <v>24619382.020000003</v>
      </c>
      <c r="D74" s="15">
        <f>D72-D64</f>
        <v>32021639.039999984</v>
      </c>
    </row>
    <row r="75" spans="1:4" x14ac:dyDescent="0.25">
      <c r="A75" s="57"/>
      <c r="B75" s="84"/>
      <c r="C75" s="84"/>
      <c r="D75" s="84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19" scale="75" orientation="landscape" horizontalDpi="1200" verticalDpi="1200" r:id="rId1"/>
  <customProperties>
    <customPr name="_pios_id" r:id="rId2"/>
  </customProperties>
  <ignoredErrors>
    <ignoredError sqref="B8:D8 B29:D29 B37:D37 B48:D49 B63:D64 B12:D13 B16:D17 B20:D20 B18 B19 B32:D33 B40:D40 B43:D44 B52:D52 B54:D54 B67:D74 B22:D25 B21 D21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abSelected="1" zoomScale="76" zoomScaleNormal="76" workbookViewId="0">
      <selection activeCell="B68" sqref="B68:F6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8" t="s">
        <v>229</v>
      </c>
      <c r="B1" s="169"/>
      <c r="C1" s="169"/>
      <c r="D1" s="169"/>
      <c r="E1" s="169"/>
      <c r="F1" s="169"/>
      <c r="G1" s="170"/>
    </row>
    <row r="2" spans="1:7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5"/>
    </row>
    <row r="3" spans="1:7" x14ac:dyDescent="0.25">
      <c r="A3" s="116" t="s">
        <v>230</v>
      </c>
      <c r="B3" s="117"/>
      <c r="C3" s="117"/>
      <c r="D3" s="117"/>
      <c r="E3" s="117"/>
      <c r="F3" s="117"/>
      <c r="G3" s="118"/>
    </row>
    <row r="4" spans="1:7" x14ac:dyDescent="0.25">
      <c r="A4" s="116" t="str">
        <f>'Formato 3'!A4</f>
        <v>Del 1 de Enero al 31 de diciembre de 2023 (b)</v>
      </c>
      <c r="B4" s="117"/>
      <c r="C4" s="117"/>
      <c r="D4" s="117"/>
      <c r="E4" s="117"/>
      <c r="F4" s="117"/>
      <c r="G4" s="118"/>
    </row>
    <row r="5" spans="1:7" x14ac:dyDescent="0.25">
      <c r="A5" s="119" t="s">
        <v>2</v>
      </c>
      <c r="B5" s="120"/>
      <c r="C5" s="120"/>
      <c r="D5" s="120"/>
      <c r="E5" s="120"/>
      <c r="F5" s="120"/>
      <c r="G5" s="121"/>
    </row>
    <row r="6" spans="1:7" ht="41.45" customHeight="1" x14ac:dyDescent="0.25">
      <c r="A6" s="171" t="s">
        <v>231</v>
      </c>
      <c r="B6" s="173" t="s">
        <v>232</v>
      </c>
      <c r="C6" s="173"/>
      <c r="D6" s="173"/>
      <c r="E6" s="173"/>
      <c r="F6" s="173"/>
      <c r="G6" s="173" t="s">
        <v>233</v>
      </c>
    </row>
    <row r="7" spans="1:7" ht="30" x14ac:dyDescent="0.25">
      <c r="A7" s="172"/>
      <c r="B7" s="26" t="s">
        <v>234</v>
      </c>
      <c r="C7" s="7" t="s">
        <v>235</v>
      </c>
      <c r="D7" s="26" t="s">
        <v>236</v>
      </c>
      <c r="E7" s="26" t="s">
        <v>191</v>
      </c>
      <c r="F7" s="26" t="s">
        <v>237</v>
      </c>
      <c r="G7" s="173"/>
    </row>
    <row r="8" spans="1:7" x14ac:dyDescent="0.25">
      <c r="A8" s="27" t="s">
        <v>238</v>
      </c>
      <c r="B8" s="93"/>
      <c r="C8" s="93"/>
      <c r="D8" s="93"/>
      <c r="E8" s="93"/>
      <c r="F8" s="93"/>
      <c r="G8" s="93"/>
    </row>
    <row r="9" spans="1:7" x14ac:dyDescent="0.25">
      <c r="A9" s="60" t="s">
        <v>239</v>
      </c>
      <c r="B9" s="145">
        <v>15278915.550000001</v>
      </c>
      <c r="C9" s="145">
        <v>1693908.54</v>
      </c>
      <c r="D9" s="146">
        <v>16972824.09</v>
      </c>
      <c r="E9" s="145">
        <v>14862720.550000001</v>
      </c>
      <c r="F9" s="145">
        <v>14862720.609999999</v>
      </c>
      <c r="G9" s="49">
        <f>F9-B9</f>
        <v>-416194.94000000134</v>
      </c>
    </row>
    <row r="10" spans="1:7" x14ac:dyDescent="0.25">
      <c r="A10" s="60" t="s">
        <v>240</v>
      </c>
      <c r="B10" s="145">
        <v>0</v>
      </c>
      <c r="C10" s="145">
        <v>0</v>
      </c>
      <c r="D10" s="146">
        <v>0</v>
      </c>
      <c r="E10" s="145">
        <v>0</v>
      </c>
      <c r="F10" s="145">
        <v>0</v>
      </c>
      <c r="G10" s="49">
        <f>F10-B10</f>
        <v>0</v>
      </c>
    </row>
    <row r="11" spans="1:7" x14ac:dyDescent="0.25">
      <c r="A11" s="60" t="s">
        <v>241</v>
      </c>
      <c r="B11" s="145">
        <v>0</v>
      </c>
      <c r="C11" s="145">
        <v>0</v>
      </c>
      <c r="D11" s="146">
        <v>0</v>
      </c>
      <c r="E11" s="145">
        <v>0</v>
      </c>
      <c r="F11" s="145">
        <v>0</v>
      </c>
      <c r="G11" s="49">
        <f t="shared" ref="G11:G12" si="0">F11-B11</f>
        <v>0</v>
      </c>
    </row>
    <row r="12" spans="1:7" x14ac:dyDescent="0.25">
      <c r="A12" s="60" t="s">
        <v>242</v>
      </c>
      <c r="B12" s="145">
        <v>24502785.960000001</v>
      </c>
      <c r="C12" s="145">
        <v>4378102.2300000004</v>
      </c>
      <c r="D12" s="146">
        <v>28880888.190000001</v>
      </c>
      <c r="E12" s="145">
        <v>26274181.890000001</v>
      </c>
      <c r="F12" s="145">
        <v>25946260.609999999</v>
      </c>
      <c r="G12" s="49">
        <f t="shared" si="0"/>
        <v>1443474.6499999985</v>
      </c>
    </row>
    <row r="13" spans="1:7" x14ac:dyDescent="0.25">
      <c r="A13" s="60" t="s">
        <v>243</v>
      </c>
      <c r="B13" s="145">
        <v>3646822.55</v>
      </c>
      <c r="C13" s="145">
        <v>393000</v>
      </c>
      <c r="D13" s="146">
        <v>4039822.55</v>
      </c>
      <c r="E13" s="145">
        <v>3531862.08</v>
      </c>
      <c r="F13" s="145">
        <v>3531861.97</v>
      </c>
      <c r="G13" s="49">
        <f>F13-B13</f>
        <v>-114960.57999999961</v>
      </c>
    </row>
    <row r="14" spans="1:7" x14ac:dyDescent="0.25">
      <c r="A14" s="60" t="s">
        <v>244</v>
      </c>
      <c r="B14" s="145">
        <v>1115498.1100000001</v>
      </c>
      <c r="C14" s="145">
        <v>490000</v>
      </c>
      <c r="D14" s="146">
        <v>1605498.11</v>
      </c>
      <c r="E14" s="145">
        <v>1684506.03</v>
      </c>
      <c r="F14" s="145">
        <v>1683623.08</v>
      </c>
      <c r="G14" s="49">
        <f>F14-B14</f>
        <v>568124.97</v>
      </c>
    </row>
    <row r="15" spans="1:7" x14ac:dyDescent="0.25">
      <c r="A15" s="60" t="s">
        <v>245</v>
      </c>
      <c r="B15" s="145">
        <v>0</v>
      </c>
      <c r="C15" s="145">
        <v>0</v>
      </c>
      <c r="D15" s="146">
        <v>0</v>
      </c>
      <c r="E15" s="145">
        <v>0</v>
      </c>
      <c r="F15" s="145">
        <v>0</v>
      </c>
      <c r="G15" s="49">
        <f>F15-B15</f>
        <v>0</v>
      </c>
    </row>
    <row r="16" spans="1:7" x14ac:dyDescent="0.25">
      <c r="A16" s="94" t="s">
        <v>246</v>
      </c>
      <c r="B16" s="49">
        <f t="shared" ref="B16:G16" si="1">SUM(B17:B27)</f>
        <v>122668782.59</v>
      </c>
      <c r="C16" s="49">
        <f t="shared" si="1"/>
        <v>3185153.04</v>
      </c>
      <c r="D16" s="49">
        <f t="shared" si="1"/>
        <v>125853935.63000001</v>
      </c>
      <c r="E16" s="49">
        <f t="shared" si="1"/>
        <v>125865746.28000002</v>
      </c>
      <c r="F16" s="49">
        <f t="shared" si="1"/>
        <v>125865746.28</v>
      </c>
      <c r="G16" s="49">
        <f t="shared" si="1"/>
        <v>3196963.6899999911</v>
      </c>
    </row>
    <row r="17" spans="1:7" x14ac:dyDescent="0.25">
      <c r="A17" s="80" t="s">
        <v>247</v>
      </c>
      <c r="B17" s="145">
        <v>70489114.650000006</v>
      </c>
      <c r="C17" s="145">
        <v>2460254.33</v>
      </c>
      <c r="D17" s="146">
        <v>72949368.980000004</v>
      </c>
      <c r="E17" s="145">
        <v>72949369.870000005</v>
      </c>
      <c r="F17" s="145">
        <v>72949369.879999995</v>
      </c>
      <c r="G17" s="49">
        <f>F17-B17</f>
        <v>2460255.2299999893</v>
      </c>
    </row>
    <row r="18" spans="1:7" x14ac:dyDescent="0.25">
      <c r="A18" s="80" t="s">
        <v>248</v>
      </c>
      <c r="B18" s="145">
        <v>34823207.659999996</v>
      </c>
      <c r="C18" s="145">
        <v>1633773.6</v>
      </c>
      <c r="D18" s="146">
        <v>36456981.259999998</v>
      </c>
      <c r="E18" s="145">
        <v>36456979.93</v>
      </c>
      <c r="F18" s="145">
        <v>36456979.939999998</v>
      </c>
      <c r="G18" s="49">
        <f t="shared" ref="G18:G27" si="2">F18-B18</f>
        <v>1633772.2800000012</v>
      </c>
    </row>
    <row r="19" spans="1:7" x14ac:dyDescent="0.25">
      <c r="A19" s="80" t="s">
        <v>249</v>
      </c>
      <c r="B19" s="145">
        <v>6270170.3799999999</v>
      </c>
      <c r="C19" s="145">
        <v>-1011936.26</v>
      </c>
      <c r="D19" s="146">
        <v>5258234.12</v>
      </c>
      <c r="E19" s="145">
        <v>5258235.78</v>
      </c>
      <c r="F19" s="145">
        <v>5258235.78</v>
      </c>
      <c r="G19" s="49">
        <f t="shared" si="2"/>
        <v>-1011934.5999999996</v>
      </c>
    </row>
    <row r="20" spans="1:7" x14ac:dyDescent="0.25">
      <c r="A20" s="80" t="s">
        <v>250</v>
      </c>
      <c r="B20" s="146">
        <v>0</v>
      </c>
      <c r="C20" s="146">
        <v>0</v>
      </c>
      <c r="D20" s="146">
        <v>0</v>
      </c>
      <c r="E20" s="146">
        <v>0</v>
      </c>
      <c r="F20" s="146">
        <v>0</v>
      </c>
      <c r="G20" s="49">
        <f t="shared" si="2"/>
        <v>0</v>
      </c>
    </row>
    <row r="21" spans="1:7" x14ac:dyDescent="0.25">
      <c r="A21" s="80" t="s">
        <v>251</v>
      </c>
      <c r="B21" s="146">
        <v>0</v>
      </c>
      <c r="C21" s="146">
        <v>0</v>
      </c>
      <c r="D21" s="146">
        <v>0</v>
      </c>
      <c r="E21" s="146">
        <v>0</v>
      </c>
      <c r="F21" s="146">
        <v>0</v>
      </c>
      <c r="G21" s="49">
        <f t="shared" si="2"/>
        <v>0</v>
      </c>
    </row>
    <row r="22" spans="1:7" x14ac:dyDescent="0.25">
      <c r="A22" s="80" t="s">
        <v>252</v>
      </c>
      <c r="B22" s="145">
        <v>3070007.23</v>
      </c>
      <c r="C22" s="145">
        <v>87271.16</v>
      </c>
      <c r="D22" s="146">
        <v>3157278.39</v>
      </c>
      <c r="E22" s="145">
        <v>3160031.39</v>
      </c>
      <c r="F22" s="145">
        <v>3160031.37</v>
      </c>
      <c r="G22" s="49">
        <f t="shared" si="2"/>
        <v>90024.14000000013</v>
      </c>
    </row>
    <row r="23" spans="1:7" x14ac:dyDescent="0.25">
      <c r="A23" s="80" t="s">
        <v>253</v>
      </c>
      <c r="B23" s="146">
        <v>0</v>
      </c>
      <c r="C23" s="146">
        <v>0</v>
      </c>
      <c r="D23" s="146">
        <v>0</v>
      </c>
      <c r="E23" s="146">
        <v>0</v>
      </c>
      <c r="F23" s="146">
        <v>0</v>
      </c>
      <c r="G23" s="49">
        <f t="shared" si="2"/>
        <v>0</v>
      </c>
    </row>
    <row r="24" spans="1:7" x14ac:dyDescent="0.25">
      <c r="A24" s="80" t="s">
        <v>254</v>
      </c>
      <c r="B24" s="146">
        <v>0</v>
      </c>
      <c r="C24" s="146">
        <v>0</v>
      </c>
      <c r="D24" s="146">
        <v>0</v>
      </c>
      <c r="E24" s="146">
        <v>0</v>
      </c>
      <c r="F24" s="146">
        <v>0</v>
      </c>
      <c r="G24" s="49">
        <f t="shared" si="2"/>
        <v>0</v>
      </c>
    </row>
    <row r="25" spans="1:7" x14ac:dyDescent="0.25">
      <c r="A25" s="80" t="s">
        <v>255</v>
      </c>
      <c r="B25" s="145">
        <v>1642759.7</v>
      </c>
      <c r="C25" s="145">
        <v>291067.18</v>
      </c>
      <c r="D25" s="146">
        <v>1933826.88</v>
      </c>
      <c r="E25" s="145">
        <v>1936865.31</v>
      </c>
      <c r="F25" s="145">
        <v>1936865.31</v>
      </c>
      <c r="G25" s="49">
        <f t="shared" si="2"/>
        <v>294105.6100000001</v>
      </c>
    </row>
    <row r="26" spans="1:7" x14ac:dyDescent="0.25">
      <c r="A26" s="80" t="s">
        <v>256</v>
      </c>
      <c r="B26" s="145">
        <v>6373522.9699999997</v>
      </c>
      <c r="C26" s="145">
        <v>-275276.96999999997</v>
      </c>
      <c r="D26" s="146">
        <v>6098246</v>
      </c>
      <c r="E26" s="145">
        <v>6104264</v>
      </c>
      <c r="F26" s="145">
        <v>6104264</v>
      </c>
      <c r="G26" s="49">
        <f t="shared" si="2"/>
        <v>-269258.96999999974</v>
      </c>
    </row>
    <row r="27" spans="1:7" x14ac:dyDescent="0.25">
      <c r="A27" s="80" t="s">
        <v>257</v>
      </c>
      <c r="B27" s="145">
        <v>0</v>
      </c>
      <c r="C27" s="145">
        <v>0</v>
      </c>
      <c r="D27" s="146">
        <v>0</v>
      </c>
      <c r="E27" s="145">
        <v>0</v>
      </c>
      <c r="F27" s="145">
        <v>0</v>
      </c>
      <c r="G27" s="49">
        <f t="shared" si="2"/>
        <v>0</v>
      </c>
    </row>
    <row r="28" spans="1:7" x14ac:dyDescent="0.25">
      <c r="A28" s="60" t="s">
        <v>258</v>
      </c>
      <c r="B28" s="49">
        <f t="shared" ref="B28:G28" si="3">SUM(B29:B33)</f>
        <v>2024608.46</v>
      </c>
      <c r="C28" s="49">
        <f t="shared" si="3"/>
        <v>412978.44</v>
      </c>
      <c r="D28" s="49">
        <f t="shared" si="3"/>
        <v>2437586.8999999994</v>
      </c>
      <c r="E28" s="49">
        <f t="shared" si="3"/>
        <v>2443677.0499999998</v>
      </c>
      <c r="F28" s="49">
        <f t="shared" si="3"/>
        <v>2443677.0499999998</v>
      </c>
      <c r="G28" s="49">
        <f t="shared" si="3"/>
        <v>419068.59000000014</v>
      </c>
    </row>
    <row r="29" spans="1:7" x14ac:dyDescent="0.25">
      <c r="A29" s="80" t="s">
        <v>259</v>
      </c>
      <c r="B29" s="145">
        <v>4756.8999999999996</v>
      </c>
      <c r="C29" s="145">
        <v>3464.29</v>
      </c>
      <c r="D29" s="146">
        <v>8221.1899999999987</v>
      </c>
      <c r="E29" s="145">
        <v>13727.79</v>
      </c>
      <c r="F29" s="145">
        <v>13727.79</v>
      </c>
      <c r="G29" s="49">
        <f>F29-B29</f>
        <v>8970.8900000000012</v>
      </c>
    </row>
    <row r="30" spans="1:7" x14ac:dyDescent="0.25">
      <c r="A30" s="80" t="s">
        <v>260</v>
      </c>
      <c r="B30" s="145">
        <v>168195.8</v>
      </c>
      <c r="C30" s="145">
        <v>115.44</v>
      </c>
      <c r="D30" s="146">
        <v>168311.24</v>
      </c>
      <c r="E30" s="145">
        <v>168314.88</v>
      </c>
      <c r="F30" s="145">
        <v>168314.88</v>
      </c>
      <c r="G30" s="49">
        <f t="shared" ref="G30:G34" si="4">F30-B30</f>
        <v>119.0800000000163</v>
      </c>
    </row>
    <row r="31" spans="1:7" x14ac:dyDescent="0.25">
      <c r="A31" s="80" t="s">
        <v>261</v>
      </c>
      <c r="B31" s="145">
        <v>1162764.8999999999</v>
      </c>
      <c r="C31" s="145">
        <v>192422.9</v>
      </c>
      <c r="D31" s="146">
        <v>1355187.7999999998</v>
      </c>
      <c r="E31" s="145">
        <v>1355767.25</v>
      </c>
      <c r="F31" s="145">
        <v>1355767.25</v>
      </c>
      <c r="G31" s="49">
        <f t="shared" si="4"/>
        <v>193002.35000000009</v>
      </c>
    </row>
    <row r="32" spans="1:7" x14ac:dyDescent="0.25">
      <c r="A32" s="80" t="s">
        <v>262</v>
      </c>
      <c r="B32" s="146">
        <v>0</v>
      </c>
      <c r="C32" s="146">
        <v>0</v>
      </c>
      <c r="D32" s="146">
        <v>0</v>
      </c>
      <c r="E32" s="146">
        <v>0</v>
      </c>
      <c r="F32" s="146">
        <v>0</v>
      </c>
      <c r="G32" s="49">
        <f t="shared" si="4"/>
        <v>0</v>
      </c>
    </row>
    <row r="33" spans="1:7" ht="14.45" customHeight="1" x14ac:dyDescent="0.25">
      <c r="A33" s="80" t="s">
        <v>263</v>
      </c>
      <c r="B33" s="145">
        <v>688890.86</v>
      </c>
      <c r="C33" s="145">
        <v>216975.81</v>
      </c>
      <c r="D33" s="146">
        <v>905866.66999999993</v>
      </c>
      <c r="E33" s="145">
        <v>905867.13</v>
      </c>
      <c r="F33" s="145">
        <v>905867.13</v>
      </c>
      <c r="G33" s="49">
        <f t="shared" si="4"/>
        <v>216976.27000000002</v>
      </c>
    </row>
    <row r="34" spans="1:7" ht="14.45" customHeight="1" x14ac:dyDescent="0.25">
      <c r="A34" s="60" t="s">
        <v>264</v>
      </c>
      <c r="B34" s="145">
        <v>317719.89</v>
      </c>
      <c r="C34" s="145">
        <v>10110026.27</v>
      </c>
      <c r="D34" s="146">
        <v>10427746.16</v>
      </c>
      <c r="E34" s="145">
        <v>3735027.53</v>
      </c>
      <c r="F34" s="145">
        <v>3735027.53</v>
      </c>
      <c r="G34" s="49">
        <f t="shared" si="4"/>
        <v>3417307.6399999997</v>
      </c>
    </row>
    <row r="35" spans="1:7" ht="14.45" customHeight="1" x14ac:dyDescent="0.25">
      <c r="A35" s="60" t="s">
        <v>265</v>
      </c>
      <c r="B35" s="49">
        <f t="shared" ref="B35:G35" si="5">B36</f>
        <v>0</v>
      </c>
      <c r="C35" s="49">
        <f t="shared" si="5"/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</row>
    <row r="36" spans="1:7" ht="14.45" customHeight="1" x14ac:dyDescent="0.25">
      <c r="A36" s="80" t="s">
        <v>266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5" customHeight="1" x14ac:dyDescent="0.25">
      <c r="A37" s="60" t="s">
        <v>267</v>
      </c>
      <c r="B37" s="49">
        <f t="shared" ref="B37:G37" si="6">B38+B39</f>
        <v>0</v>
      </c>
      <c r="C37" s="49">
        <f t="shared" si="6"/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</row>
    <row r="38" spans="1:7" x14ac:dyDescent="0.25">
      <c r="A38" s="80" t="s">
        <v>268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25">
      <c r="A39" s="80" t="s">
        <v>269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270</v>
      </c>
      <c r="B41" s="4">
        <f>SUM(B9,B10,B11,B12,B13,B14,B15,B16,B28,B34,B35,B37)</f>
        <v>169555133.10999998</v>
      </c>
      <c r="C41" s="4">
        <f>SUM(C9,C10,C11,C12,C13,C14,C15,C16,C28,C34,C35,C37)</f>
        <v>20663168.52</v>
      </c>
      <c r="D41" s="4">
        <f>SUM(D9,D10,D11,D12,D13,D14,D15,D16,D28,D34,D35,D37)</f>
        <v>190218301.63</v>
      </c>
      <c r="E41" s="4">
        <f>SUM(E9,E10,E11,E12,E13,E14,E15,E16,E28,E34,E35,E37)</f>
        <v>178397721.41000003</v>
      </c>
      <c r="F41" s="4">
        <f>SUM(F9,F10,F11,F12,F13,F14,F15,F16,F28,F34,F35,F37)</f>
        <v>178068917.13000003</v>
      </c>
      <c r="G41" s="4">
        <f t="shared" ref="G41" si="7">SUM(G9,G10,G11,G12,G13,G14,G15,G16,G28,G34,G35,G37)</f>
        <v>8513784.0199999884</v>
      </c>
    </row>
    <row r="42" spans="1:7" x14ac:dyDescent="0.25">
      <c r="A42" s="3" t="s">
        <v>271</v>
      </c>
      <c r="B42" s="95"/>
      <c r="C42" s="95"/>
      <c r="D42" s="95"/>
      <c r="E42" s="95"/>
      <c r="F42" s="95"/>
      <c r="G42" s="4">
        <f>IF(G41&gt;0,G41,0)</f>
        <v>8513784.0199999884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272</v>
      </c>
      <c r="B44" s="51"/>
      <c r="C44" s="51"/>
      <c r="D44" s="51"/>
      <c r="E44" s="51"/>
      <c r="F44" s="51"/>
      <c r="G44" s="51"/>
    </row>
    <row r="45" spans="1:7" x14ac:dyDescent="0.25">
      <c r="A45" s="60" t="s">
        <v>273</v>
      </c>
      <c r="B45" s="49">
        <f t="shared" ref="B45:G45" si="8">SUM(B46:B53)</f>
        <v>107793732.42</v>
      </c>
      <c r="C45" s="49">
        <f t="shared" si="8"/>
        <v>10271362.210000001</v>
      </c>
      <c r="D45" s="49">
        <f t="shared" si="8"/>
        <v>118065094.63</v>
      </c>
      <c r="E45" s="49">
        <f t="shared" si="8"/>
        <v>118064811.18000001</v>
      </c>
      <c r="F45" s="49">
        <f t="shared" si="8"/>
        <v>118064811.18000001</v>
      </c>
      <c r="G45" s="49">
        <f t="shared" si="8"/>
        <v>10271078.759999998</v>
      </c>
    </row>
    <row r="46" spans="1:7" x14ac:dyDescent="0.25">
      <c r="A46" s="82" t="s">
        <v>274</v>
      </c>
      <c r="B46" s="146">
        <v>0</v>
      </c>
      <c r="C46" s="146">
        <v>0</v>
      </c>
      <c r="D46" s="146">
        <v>0</v>
      </c>
      <c r="E46" s="146">
        <v>0</v>
      </c>
      <c r="F46" s="146">
        <v>0</v>
      </c>
      <c r="G46" s="49">
        <f>F46-B46</f>
        <v>0</v>
      </c>
    </row>
    <row r="47" spans="1:7" x14ac:dyDescent="0.25">
      <c r="A47" s="82" t="s">
        <v>275</v>
      </c>
      <c r="B47" s="146">
        <v>0</v>
      </c>
      <c r="C47" s="146">
        <v>0</v>
      </c>
      <c r="D47" s="146">
        <v>0</v>
      </c>
      <c r="E47" s="146">
        <v>0</v>
      </c>
      <c r="F47" s="146">
        <v>0</v>
      </c>
      <c r="G47" s="49">
        <f t="shared" ref="G47:G52" si="9">F47-B47</f>
        <v>0</v>
      </c>
    </row>
    <row r="48" spans="1:7" x14ac:dyDescent="0.25">
      <c r="A48" s="82" t="s">
        <v>276</v>
      </c>
      <c r="B48" s="145">
        <v>52902458.5</v>
      </c>
      <c r="C48" s="145">
        <v>4005987.48</v>
      </c>
      <c r="D48" s="146">
        <v>56908445.979999997</v>
      </c>
      <c r="E48" s="145">
        <v>56908162.530000001</v>
      </c>
      <c r="F48" s="145">
        <v>56908162.530000001</v>
      </c>
      <c r="G48" s="49">
        <f t="shared" si="9"/>
        <v>4005704.0300000012</v>
      </c>
    </row>
    <row r="49" spans="1:7" ht="30" x14ac:dyDescent="0.25">
      <c r="A49" s="82" t="s">
        <v>277</v>
      </c>
      <c r="B49" s="145">
        <v>54891273.920000002</v>
      </c>
      <c r="C49" s="145">
        <v>6265374.7300000004</v>
      </c>
      <c r="D49" s="146">
        <v>61156648.650000006</v>
      </c>
      <c r="E49" s="145">
        <v>61156648.649999999</v>
      </c>
      <c r="F49" s="145">
        <v>61156648.649999999</v>
      </c>
      <c r="G49" s="49">
        <f t="shared" si="9"/>
        <v>6265374.7299999967</v>
      </c>
    </row>
    <row r="50" spans="1:7" x14ac:dyDescent="0.25">
      <c r="A50" s="82" t="s">
        <v>278</v>
      </c>
      <c r="B50" s="146">
        <v>0</v>
      </c>
      <c r="C50" s="146">
        <v>0</v>
      </c>
      <c r="D50" s="146">
        <v>0</v>
      </c>
      <c r="E50" s="146">
        <v>0</v>
      </c>
      <c r="F50" s="146">
        <v>0</v>
      </c>
      <c r="G50" s="49">
        <f t="shared" si="9"/>
        <v>0</v>
      </c>
    </row>
    <row r="51" spans="1:7" x14ac:dyDescent="0.25">
      <c r="A51" s="82" t="s">
        <v>279</v>
      </c>
      <c r="B51" s="146">
        <v>0</v>
      </c>
      <c r="C51" s="146">
        <v>0</v>
      </c>
      <c r="D51" s="146">
        <v>0</v>
      </c>
      <c r="E51" s="146">
        <v>0</v>
      </c>
      <c r="F51" s="146">
        <v>0</v>
      </c>
      <c r="G51" s="49">
        <f t="shared" si="9"/>
        <v>0</v>
      </c>
    </row>
    <row r="52" spans="1:7" ht="30" x14ac:dyDescent="0.25">
      <c r="A52" s="83" t="s">
        <v>280</v>
      </c>
      <c r="B52" s="146">
        <v>0</v>
      </c>
      <c r="C52" s="146">
        <v>0</v>
      </c>
      <c r="D52" s="146">
        <v>0</v>
      </c>
      <c r="E52" s="146">
        <v>0</v>
      </c>
      <c r="F52" s="146">
        <v>0</v>
      </c>
      <c r="G52" s="49">
        <f t="shared" si="9"/>
        <v>0</v>
      </c>
    </row>
    <row r="53" spans="1:7" x14ac:dyDescent="0.25">
      <c r="A53" s="80" t="s">
        <v>281</v>
      </c>
      <c r="B53" s="146">
        <v>0</v>
      </c>
      <c r="C53" s="146">
        <v>0</v>
      </c>
      <c r="D53" s="146">
        <v>0</v>
      </c>
      <c r="E53" s="146">
        <v>0</v>
      </c>
      <c r="F53" s="146">
        <v>0</v>
      </c>
      <c r="G53" s="49">
        <f>F53-B53</f>
        <v>0</v>
      </c>
    </row>
    <row r="54" spans="1:7" x14ac:dyDescent="0.25">
      <c r="A54" s="60" t="s">
        <v>282</v>
      </c>
      <c r="B54" s="49">
        <f t="shared" ref="B54:G54" si="10">SUM(B55:B58)</f>
        <v>0</v>
      </c>
      <c r="C54" s="49">
        <f t="shared" si="10"/>
        <v>0</v>
      </c>
      <c r="D54" s="49">
        <f t="shared" si="10"/>
        <v>0</v>
      </c>
      <c r="E54" s="49">
        <f t="shared" si="10"/>
        <v>0</v>
      </c>
      <c r="F54" s="49">
        <f t="shared" si="10"/>
        <v>0</v>
      </c>
      <c r="G54" s="49">
        <f t="shared" si="10"/>
        <v>0</v>
      </c>
    </row>
    <row r="55" spans="1:7" x14ac:dyDescent="0.25">
      <c r="A55" s="83" t="s">
        <v>283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25">
      <c r="A56" s="82" t="s">
        <v>284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 t="shared" ref="G56:G58" si="11">F56-B56</f>
        <v>0</v>
      </c>
    </row>
    <row r="57" spans="1:7" x14ac:dyDescent="0.25">
      <c r="A57" s="82" t="s">
        <v>285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 t="shared" si="11"/>
        <v>0</v>
      </c>
    </row>
    <row r="58" spans="1:7" x14ac:dyDescent="0.25">
      <c r="A58" s="83" t="s">
        <v>286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f t="shared" si="11"/>
        <v>0</v>
      </c>
    </row>
    <row r="59" spans="1:7" x14ac:dyDescent="0.25">
      <c r="A59" s="60" t="s">
        <v>287</v>
      </c>
      <c r="B59" s="49">
        <f t="shared" ref="B59:G59" si="12">SUM(B60:B61)</f>
        <v>0</v>
      </c>
      <c r="C59" s="49">
        <f t="shared" si="12"/>
        <v>0</v>
      </c>
      <c r="D59" s="49">
        <f t="shared" si="12"/>
        <v>0</v>
      </c>
      <c r="E59" s="49">
        <f t="shared" si="12"/>
        <v>0</v>
      </c>
      <c r="F59" s="49">
        <f t="shared" si="12"/>
        <v>0</v>
      </c>
      <c r="G59" s="49">
        <f t="shared" si="12"/>
        <v>0</v>
      </c>
    </row>
    <row r="60" spans="1:7" x14ac:dyDescent="0.25">
      <c r="A60" s="82" t="s">
        <v>288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25">
      <c r="A61" s="82" t="s">
        <v>289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3" si="13">F61-B61</f>
        <v>0</v>
      </c>
    </row>
    <row r="62" spans="1:7" x14ac:dyDescent="0.25">
      <c r="A62" s="60" t="s">
        <v>290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3"/>
        <v>0</v>
      </c>
    </row>
    <row r="63" spans="1:7" x14ac:dyDescent="0.25">
      <c r="A63" s="60" t="s">
        <v>291</v>
      </c>
      <c r="B63" s="145">
        <v>26062000</v>
      </c>
      <c r="C63" s="145">
        <f>+D63-B63</f>
        <v>67495329.459999993</v>
      </c>
      <c r="D63" s="146">
        <v>93557329.459999993</v>
      </c>
      <c r="E63" s="145">
        <v>55502585.880000003</v>
      </c>
      <c r="F63" s="145">
        <v>55504479.579999998</v>
      </c>
      <c r="G63" s="49">
        <f t="shared" si="13"/>
        <v>29442479.579999998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292</v>
      </c>
      <c r="B65" s="4">
        <f t="shared" ref="B65:G65" si="14">B45+B54+B59+B62+B63</f>
        <v>133855732.42</v>
      </c>
      <c r="C65" s="4">
        <f t="shared" si="14"/>
        <v>77766691.669999987</v>
      </c>
      <c r="D65" s="4">
        <f t="shared" si="14"/>
        <v>211622424.08999997</v>
      </c>
      <c r="E65" s="4">
        <f t="shared" si="14"/>
        <v>173567397.06</v>
      </c>
      <c r="F65" s="4">
        <f t="shared" si="14"/>
        <v>173569290.75999999</v>
      </c>
      <c r="G65" s="4">
        <f t="shared" si="14"/>
        <v>39713558.339999996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293</v>
      </c>
      <c r="B67" s="4">
        <f t="shared" ref="B67:G67" si="15">B68</f>
        <v>10000000</v>
      </c>
      <c r="C67" s="4">
        <f t="shared" si="15"/>
        <v>3500000</v>
      </c>
      <c r="D67" s="4">
        <f t="shared" si="15"/>
        <v>13500000</v>
      </c>
      <c r="E67" s="4">
        <f t="shared" si="15"/>
        <v>13500000</v>
      </c>
      <c r="F67" s="4">
        <f t="shared" si="15"/>
        <v>13500000</v>
      </c>
      <c r="G67" s="4">
        <f t="shared" si="15"/>
        <v>3500000</v>
      </c>
    </row>
    <row r="68" spans="1:7" x14ac:dyDescent="0.25">
      <c r="A68" s="60" t="s">
        <v>294</v>
      </c>
      <c r="B68" s="145">
        <v>10000000</v>
      </c>
      <c r="C68" s="145">
        <v>3500000</v>
      </c>
      <c r="D68" s="146">
        <f t="shared" ref="D68" si="16">B68+C68</f>
        <v>13500000</v>
      </c>
      <c r="E68" s="145">
        <v>13500000</v>
      </c>
      <c r="F68" s="145">
        <v>13500000</v>
      </c>
      <c r="G68" s="49">
        <f>F68-B68</f>
        <v>3500000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295</v>
      </c>
      <c r="B70" s="4">
        <f t="shared" ref="B70:G70" si="17">B41+B65+B67</f>
        <v>313410865.52999997</v>
      </c>
      <c r="C70" s="4">
        <f t="shared" si="17"/>
        <v>101929860.18999998</v>
      </c>
      <c r="D70" s="4">
        <f t="shared" si="17"/>
        <v>415340725.71999997</v>
      </c>
      <c r="E70" s="4">
        <f t="shared" si="17"/>
        <v>365465118.47000003</v>
      </c>
      <c r="F70" s="4">
        <f t="shared" si="17"/>
        <v>365138207.88999999</v>
      </c>
      <c r="G70" s="4">
        <f t="shared" si="17"/>
        <v>51727342.359999985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296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297</v>
      </c>
      <c r="B73" s="145">
        <v>10000000</v>
      </c>
      <c r="C73" s="145">
        <v>3500000</v>
      </c>
      <c r="D73" s="146">
        <f t="shared" ref="D73" si="18">B73+C73</f>
        <v>13500000</v>
      </c>
      <c r="E73" s="145">
        <v>13500000</v>
      </c>
      <c r="F73" s="145">
        <v>13500000</v>
      </c>
      <c r="G73" s="49">
        <f>F73-B73</f>
        <v>3500000</v>
      </c>
    </row>
    <row r="74" spans="1:7" ht="30" x14ac:dyDescent="0.25">
      <c r="A74" s="69" t="s">
        <v>298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299</v>
      </c>
      <c r="B75" s="4">
        <f t="shared" ref="B75:G75" si="19">B73+B74</f>
        <v>10000000</v>
      </c>
      <c r="C75" s="4">
        <f t="shared" si="19"/>
        <v>3500000</v>
      </c>
      <c r="D75" s="4">
        <f t="shared" si="19"/>
        <v>13500000</v>
      </c>
      <c r="E75" s="4">
        <f t="shared" si="19"/>
        <v>13500000</v>
      </c>
      <c r="F75" s="4">
        <f t="shared" si="19"/>
        <v>13500000</v>
      </c>
      <c r="G75" s="4">
        <f t="shared" si="19"/>
        <v>3500000</v>
      </c>
    </row>
    <row r="76" spans="1:7" x14ac:dyDescent="0.25">
      <c r="A76" s="57"/>
      <c r="B76" s="84"/>
      <c r="C76" s="84"/>
      <c r="D76" s="84"/>
      <c r="E76" s="84"/>
      <c r="F76" s="84"/>
      <c r="G76" s="84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19" scale="60" orientation="landscape" horizontalDpi="1200" verticalDpi="1200" r:id="rId1"/>
  <customProperties>
    <customPr name="_pios_id" r:id="rId2"/>
  </customProperties>
  <ignoredErrors>
    <ignoredError sqref="B16:F16 B60:F62 G9:G13 G60:G76 G55:G58 G38:G53 G15 B35:F45 B54:F58 B74:F75 B64:F67 B69:F72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85" zoomScaleNormal="85" workbookViewId="0">
      <selection activeCell="B76" sqref="B76:F8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6" t="s">
        <v>300</v>
      </c>
      <c r="B1" s="169"/>
      <c r="C1" s="169"/>
      <c r="D1" s="169"/>
      <c r="E1" s="169"/>
      <c r="F1" s="169"/>
      <c r="G1" s="170"/>
    </row>
    <row r="2" spans="1:7" x14ac:dyDescent="0.25">
      <c r="A2" s="128" t="str">
        <f>'Formato 1'!A2</f>
        <v xml:space="preserve"> Municipio de Yuriria, Gto.</v>
      </c>
      <c r="B2" s="128"/>
      <c r="C2" s="128"/>
      <c r="D2" s="128"/>
      <c r="E2" s="128"/>
      <c r="F2" s="128"/>
      <c r="G2" s="128"/>
    </row>
    <row r="3" spans="1:7" x14ac:dyDescent="0.25">
      <c r="A3" s="129" t="s">
        <v>301</v>
      </c>
      <c r="B3" s="129"/>
      <c r="C3" s="129"/>
      <c r="D3" s="129"/>
      <c r="E3" s="129"/>
      <c r="F3" s="129"/>
      <c r="G3" s="129"/>
    </row>
    <row r="4" spans="1:7" x14ac:dyDescent="0.25">
      <c r="A4" s="129" t="s">
        <v>302</v>
      </c>
      <c r="B4" s="129"/>
      <c r="C4" s="129"/>
      <c r="D4" s="129"/>
      <c r="E4" s="129"/>
      <c r="F4" s="129"/>
      <c r="G4" s="129"/>
    </row>
    <row r="5" spans="1:7" x14ac:dyDescent="0.25">
      <c r="A5" s="129" t="str">
        <f>'Formato 3'!A4</f>
        <v>Del 1 de Enero al 31 de diciembre de 2023 (b)</v>
      </c>
      <c r="B5" s="129"/>
      <c r="C5" s="129"/>
      <c r="D5" s="129"/>
      <c r="E5" s="129"/>
      <c r="F5" s="129"/>
      <c r="G5" s="129"/>
    </row>
    <row r="6" spans="1:7" ht="41.45" customHeight="1" x14ac:dyDescent="0.25">
      <c r="A6" s="130" t="s">
        <v>2</v>
      </c>
      <c r="B6" s="130"/>
      <c r="C6" s="130"/>
      <c r="D6" s="130"/>
      <c r="E6" s="130"/>
      <c r="F6" s="130"/>
      <c r="G6" s="130"/>
    </row>
    <row r="7" spans="1:7" x14ac:dyDescent="0.25">
      <c r="A7" s="174" t="s">
        <v>6</v>
      </c>
      <c r="B7" s="174" t="s">
        <v>303</v>
      </c>
      <c r="C7" s="174"/>
      <c r="D7" s="174"/>
      <c r="E7" s="174"/>
      <c r="F7" s="174"/>
      <c r="G7" s="175" t="s">
        <v>304</v>
      </c>
    </row>
    <row r="8" spans="1:7" ht="30" x14ac:dyDescent="0.25">
      <c r="A8" s="174"/>
      <c r="B8" s="7" t="s">
        <v>305</v>
      </c>
      <c r="C8" s="7" t="s">
        <v>306</v>
      </c>
      <c r="D8" s="7" t="s">
        <v>307</v>
      </c>
      <c r="E8" s="7" t="s">
        <v>191</v>
      </c>
      <c r="F8" s="7" t="s">
        <v>308</v>
      </c>
      <c r="G8" s="174"/>
    </row>
    <row r="9" spans="1:7" x14ac:dyDescent="0.25">
      <c r="A9" s="28" t="s">
        <v>309</v>
      </c>
      <c r="B9" s="85">
        <f t="shared" ref="B9:G9" si="0">SUM(B10,B18,B28,B38,B48,B58,B62,B71,B75)</f>
        <v>183861612.78999999</v>
      </c>
      <c r="C9" s="85">
        <f t="shared" si="0"/>
        <v>32696132.029999994</v>
      </c>
      <c r="D9" s="85">
        <f t="shared" si="0"/>
        <v>216557744.81999999</v>
      </c>
      <c r="E9" s="85">
        <f t="shared" si="0"/>
        <v>211286672.72000003</v>
      </c>
      <c r="F9" s="85">
        <f t="shared" si="0"/>
        <v>203483553.24000001</v>
      </c>
      <c r="G9" s="85">
        <f t="shared" si="0"/>
        <v>5271072.1000000015</v>
      </c>
    </row>
    <row r="10" spans="1:7" x14ac:dyDescent="0.25">
      <c r="A10" s="86" t="s">
        <v>310</v>
      </c>
      <c r="B10" s="85">
        <f t="shared" ref="B10:G10" si="1">SUM(B11:B17)</f>
        <v>85322060.530000001</v>
      </c>
      <c r="C10" s="85">
        <f t="shared" si="1"/>
        <v>19249110.829999998</v>
      </c>
      <c r="D10" s="85">
        <f t="shared" si="1"/>
        <v>104571171.36000001</v>
      </c>
      <c r="E10" s="85">
        <f t="shared" si="1"/>
        <v>103754101.97</v>
      </c>
      <c r="F10" s="85">
        <f t="shared" si="1"/>
        <v>103657888.19</v>
      </c>
      <c r="G10" s="85">
        <f t="shared" si="1"/>
        <v>817069.39000000246</v>
      </c>
    </row>
    <row r="11" spans="1:7" x14ac:dyDescent="0.25">
      <c r="A11" s="87" t="s">
        <v>311</v>
      </c>
      <c r="B11" s="147">
        <v>49125109.789999999</v>
      </c>
      <c r="C11" s="147">
        <v>8411334.4100000001</v>
      </c>
      <c r="D11" s="148">
        <v>57536444.200000003</v>
      </c>
      <c r="E11" s="147">
        <v>57499296.390000001</v>
      </c>
      <c r="F11" s="147">
        <v>57499296.390000001</v>
      </c>
      <c r="G11" s="77">
        <f>D11-E11</f>
        <v>37147.810000002384</v>
      </c>
    </row>
    <row r="12" spans="1:7" x14ac:dyDescent="0.25">
      <c r="A12" s="87" t="s">
        <v>312</v>
      </c>
      <c r="B12" s="147">
        <v>3478802.35</v>
      </c>
      <c r="C12" s="147">
        <v>4585647.4000000004</v>
      </c>
      <c r="D12" s="148">
        <v>8064449.75</v>
      </c>
      <c r="E12" s="147">
        <v>7672964.2300000004</v>
      </c>
      <c r="F12" s="147">
        <v>7672964.2300000004</v>
      </c>
      <c r="G12" s="77">
        <f t="shared" ref="G12:G17" si="2">D12-E12</f>
        <v>391485.51999999955</v>
      </c>
    </row>
    <row r="13" spans="1:7" x14ac:dyDescent="0.25">
      <c r="A13" s="87" t="s">
        <v>313</v>
      </c>
      <c r="B13" s="147">
        <v>10352380.140000001</v>
      </c>
      <c r="C13" s="147">
        <v>527674.09</v>
      </c>
      <c r="D13" s="148">
        <v>10880054.23</v>
      </c>
      <c r="E13" s="147">
        <v>10732661.33</v>
      </c>
      <c r="F13" s="147">
        <v>10645079.33</v>
      </c>
      <c r="G13" s="77">
        <f t="shared" si="2"/>
        <v>147392.90000000037</v>
      </c>
    </row>
    <row r="14" spans="1:7" x14ac:dyDescent="0.25">
      <c r="A14" s="87" t="s">
        <v>314</v>
      </c>
      <c r="B14" s="147">
        <v>0</v>
      </c>
      <c r="C14" s="147">
        <v>0</v>
      </c>
      <c r="D14" s="148">
        <v>0</v>
      </c>
      <c r="E14" s="147">
        <v>0</v>
      </c>
      <c r="F14" s="147">
        <v>0</v>
      </c>
      <c r="G14" s="77">
        <f t="shared" si="2"/>
        <v>0</v>
      </c>
    </row>
    <row r="15" spans="1:7" x14ac:dyDescent="0.25">
      <c r="A15" s="87" t="s">
        <v>315</v>
      </c>
      <c r="B15" s="147">
        <v>22365768.25</v>
      </c>
      <c r="C15" s="147">
        <v>5724454.9299999997</v>
      </c>
      <c r="D15" s="148">
        <v>28090223.18</v>
      </c>
      <c r="E15" s="147">
        <v>27849180.02</v>
      </c>
      <c r="F15" s="147">
        <v>27840548.239999998</v>
      </c>
      <c r="G15" s="77">
        <f t="shared" si="2"/>
        <v>241043.16000000015</v>
      </c>
    </row>
    <row r="16" spans="1:7" x14ac:dyDescent="0.25">
      <c r="A16" s="87" t="s">
        <v>316</v>
      </c>
      <c r="B16" s="148">
        <v>0</v>
      </c>
      <c r="C16" s="148">
        <v>0</v>
      </c>
      <c r="D16" s="148">
        <v>0</v>
      </c>
      <c r="E16" s="148">
        <v>0</v>
      </c>
      <c r="F16" s="148">
        <v>0</v>
      </c>
      <c r="G16" s="77">
        <f t="shared" si="2"/>
        <v>0</v>
      </c>
    </row>
    <row r="17" spans="1:7" x14ac:dyDescent="0.25">
      <c r="A17" s="87" t="s">
        <v>317</v>
      </c>
      <c r="B17" s="148">
        <v>0</v>
      </c>
      <c r="C17" s="148">
        <v>0</v>
      </c>
      <c r="D17" s="148">
        <v>0</v>
      </c>
      <c r="E17" s="148">
        <v>0</v>
      </c>
      <c r="F17" s="148">
        <v>0</v>
      </c>
      <c r="G17" s="77">
        <f t="shared" si="2"/>
        <v>0</v>
      </c>
    </row>
    <row r="18" spans="1:7" x14ac:dyDescent="0.25">
      <c r="A18" s="86" t="s">
        <v>318</v>
      </c>
      <c r="B18" s="85">
        <f t="shared" ref="B18:G18" si="3">SUM(B19:B27)</f>
        <v>21543434.289999999</v>
      </c>
      <c r="C18" s="85">
        <f t="shared" si="3"/>
        <v>4507126.7299999995</v>
      </c>
      <c r="D18" s="85">
        <f t="shared" si="3"/>
        <v>26050561.02</v>
      </c>
      <c r="E18" s="85">
        <f t="shared" si="3"/>
        <v>24945435.639999997</v>
      </c>
      <c r="F18" s="85">
        <f t="shared" si="3"/>
        <v>21023614.839999996</v>
      </c>
      <c r="G18" s="85">
        <f t="shared" si="3"/>
        <v>1105125.3799999976</v>
      </c>
    </row>
    <row r="19" spans="1:7" x14ac:dyDescent="0.25">
      <c r="A19" s="87" t="s">
        <v>319</v>
      </c>
      <c r="B19" s="147">
        <v>2133850.06</v>
      </c>
      <c r="C19" s="147">
        <v>-266689.74</v>
      </c>
      <c r="D19" s="148">
        <f t="shared" ref="D19:D27" si="4">B19+C19</f>
        <v>1867160.32</v>
      </c>
      <c r="E19" s="147">
        <v>1837425.07</v>
      </c>
      <c r="F19" s="147">
        <v>1668037.52</v>
      </c>
      <c r="G19" s="77">
        <f>D19-E19</f>
        <v>29735.25</v>
      </c>
    </row>
    <row r="20" spans="1:7" x14ac:dyDescent="0.25">
      <c r="A20" s="87" t="s">
        <v>320</v>
      </c>
      <c r="B20" s="147">
        <v>422981.58</v>
      </c>
      <c r="C20" s="147">
        <v>85491.53</v>
      </c>
      <c r="D20" s="148">
        <f t="shared" si="4"/>
        <v>508473.11</v>
      </c>
      <c r="E20" s="147">
        <v>480311.46</v>
      </c>
      <c r="F20" s="147">
        <v>468970.94</v>
      </c>
      <c r="G20" s="77">
        <f t="shared" ref="G20:G27" si="5">D20-E20</f>
        <v>28161.649999999965</v>
      </c>
    </row>
    <row r="21" spans="1:7" x14ac:dyDescent="0.25">
      <c r="A21" s="87" t="s">
        <v>321</v>
      </c>
      <c r="B21" s="147">
        <v>128400</v>
      </c>
      <c r="C21" s="147">
        <v>114333.8</v>
      </c>
      <c r="D21" s="148">
        <f t="shared" si="4"/>
        <v>242733.8</v>
      </c>
      <c r="E21" s="147">
        <v>242733.8</v>
      </c>
      <c r="F21" s="147">
        <v>242733.8</v>
      </c>
      <c r="G21" s="77">
        <f t="shared" si="5"/>
        <v>0</v>
      </c>
    </row>
    <row r="22" spans="1:7" x14ac:dyDescent="0.25">
      <c r="A22" s="87" t="s">
        <v>322</v>
      </c>
      <c r="B22" s="147">
        <v>2771926.81</v>
      </c>
      <c r="C22" s="147">
        <v>120682.03</v>
      </c>
      <c r="D22" s="148">
        <f t="shared" si="4"/>
        <v>2892608.84</v>
      </c>
      <c r="E22" s="147">
        <v>2776250.98</v>
      </c>
      <c r="F22" s="147">
        <v>2019557.84</v>
      </c>
      <c r="G22" s="77">
        <f t="shared" si="5"/>
        <v>116357.85999999987</v>
      </c>
    </row>
    <row r="23" spans="1:7" x14ac:dyDescent="0.25">
      <c r="A23" s="87" t="s">
        <v>323</v>
      </c>
      <c r="B23" s="147">
        <v>1123888.47</v>
      </c>
      <c r="C23" s="147">
        <v>-395491.72</v>
      </c>
      <c r="D23" s="148">
        <f t="shared" si="4"/>
        <v>728396.75</v>
      </c>
      <c r="E23" s="147">
        <v>652729.47</v>
      </c>
      <c r="F23" s="147">
        <v>603505.13</v>
      </c>
      <c r="G23" s="77">
        <f t="shared" si="5"/>
        <v>75667.280000000028</v>
      </c>
    </row>
    <row r="24" spans="1:7" x14ac:dyDescent="0.25">
      <c r="A24" s="87" t="s">
        <v>324</v>
      </c>
      <c r="B24" s="147">
        <v>11174018.029999999</v>
      </c>
      <c r="C24" s="147">
        <v>4455444.8499999996</v>
      </c>
      <c r="D24" s="148">
        <f t="shared" si="4"/>
        <v>15629462.879999999</v>
      </c>
      <c r="E24" s="147">
        <v>15070950.720000001</v>
      </c>
      <c r="F24" s="147">
        <v>12635058.58</v>
      </c>
      <c r="G24" s="77">
        <f t="shared" si="5"/>
        <v>558512.15999999829</v>
      </c>
    </row>
    <row r="25" spans="1:7" x14ac:dyDescent="0.25">
      <c r="A25" s="87" t="s">
        <v>325</v>
      </c>
      <c r="B25" s="147">
        <v>531286.07999999996</v>
      </c>
      <c r="C25" s="147">
        <v>-35551.21</v>
      </c>
      <c r="D25" s="148">
        <f t="shared" si="4"/>
        <v>495734.86999999994</v>
      </c>
      <c r="E25" s="147">
        <v>364710.83</v>
      </c>
      <c r="F25" s="147">
        <v>363710.83</v>
      </c>
      <c r="G25" s="77">
        <f t="shared" si="5"/>
        <v>131024.03999999992</v>
      </c>
    </row>
    <row r="26" spans="1:7" x14ac:dyDescent="0.25">
      <c r="A26" s="87" t="s">
        <v>326</v>
      </c>
      <c r="B26" s="148">
        <v>0</v>
      </c>
      <c r="C26" s="148">
        <v>0</v>
      </c>
      <c r="D26" s="148">
        <f t="shared" si="4"/>
        <v>0</v>
      </c>
      <c r="E26" s="148">
        <v>0</v>
      </c>
      <c r="F26" s="148">
        <v>0</v>
      </c>
      <c r="G26" s="77">
        <f t="shared" si="5"/>
        <v>0</v>
      </c>
    </row>
    <row r="27" spans="1:7" x14ac:dyDescent="0.25">
      <c r="A27" s="87" t="s">
        <v>327</v>
      </c>
      <c r="B27" s="147">
        <v>3257083.26</v>
      </c>
      <c r="C27" s="147">
        <v>428907.19</v>
      </c>
      <c r="D27" s="148">
        <f t="shared" si="4"/>
        <v>3685990.4499999997</v>
      </c>
      <c r="E27" s="147">
        <v>3520323.31</v>
      </c>
      <c r="F27" s="147">
        <v>3022040.2</v>
      </c>
      <c r="G27" s="77">
        <f t="shared" si="5"/>
        <v>165667.13999999966</v>
      </c>
    </row>
    <row r="28" spans="1:7" x14ac:dyDescent="0.25">
      <c r="A28" s="86" t="s">
        <v>328</v>
      </c>
      <c r="B28" s="85">
        <f t="shared" ref="B28:G28" si="6">SUM(B29:B37)</f>
        <v>31425951.300000001</v>
      </c>
      <c r="C28" s="85">
        <f t="shared" si="6"/>
        <v>1540630.1899999985</v>
      </c>
      <c r="D28" s="85">
        <f t="shared" si="6"/>
        <v>32966581.490000002</v>
      </c>
      <c r="E28" s="85">
        <f t="shared" si="6"/>
        <v>31522856.960000001</v>
      </c>
      <c r="F28" s="85">
        <f t="shared" si="6"/>
        <v>29788137.670000002</v>
      </c>
      <c r="G28" s="85">
        <f t="shared" si="6"/>
        <v>1443724.53</v>
      </c>
    </row>
    <row r="29" spans="1:7" x14ac:dyDescent="0.25">
      <c r="A29" s="87" t="s">
        <v>329</v>
      </c>
      <c r="B29" s="147">
        <v>14612710.65</v>
      </c>
      <c r="C29" s="147">
        <v>-10832714.640000001</v>
      </c>
      <c r="D29" s="148">
        <v>3779996.01</v>
      </c>
      <c r="E29" s="147">
        <v>3222444.01</v>
      </c>
      <c r="F29" s="147">
        <v>2639121.9</v>
      </c>
      <c r="G29" s="77">
        <f>D29-E29</f>
        <v>557552</v>
      </c>
    </row>
    <row r="30" spans="1:7" x14ac:dyDescent="0.25">
      <c r="A30" s="87" t="s">
        <v>330</v>
      </c>
      <c r="B30" s="147">
        <v>3892262.63</v>
      </c>
      <c r="C30" s="147">
        <v>457019.37</v>
      </c>
      <c r="D30" s="148">
        <v>4349282</v>
      </c>
      <c r="E30" s="147">
        <v>4242001.67</v>
      </c>
      <c r="F30" s="147">
        <v>3743710.16</v>
      </c>
      <c r="G30" s="77">
        <f t="shared" ref="G30:G37" si="7">D30-E30</f>
        <v>107280.33000000007</v>
      </c>
    </row>
    <row r="31" spans="1:7" x14ac:dyDescent="0.25">
      <c r="A31" s="87" t="s">
        <v>331</v>
      </c>
      <c r="B31" s="147">
        <v>1380397.96</v>
      </c>
      <c r="C31" s="147">
        <v>-261132.36</v>
      </c>
      <c r="D31" s="148">
        <v>1119265.6000000001</v>
      </c>
      <c r="E31" s="147">
        <v>1091575.58</v>
      </c>
      <c r="F31" s="147">
        <v>1091575.58</v>
      </c>
      <c r="G31" s="77">
        <f t="shared" si="7"/>
        <v>27690.020000000019</v>
      </c>
    </row>
    <row r="32" spans="1:7" x14ac:dyDescent="0.25">
      <c r="A32" s="87" t="s">
        <v>332</v>
      </c>
      <c r="B32" s="147">
        <v>102162.41</v>
      </c>
      <c r="C32" s="147">
        <v>126263.49</v>
      </c>
      <c r="D32" s="148">
        <v>228425.90000000002</v>
      </c>
      <c r="E32" s="147">
        <v>184470.13</v>
      </c>
      <c r="F32" s="147">
        <v>184470.13</v>
      </c>
      <c r="G32" s="77">
        <f t="shared" si="7"/>
        <v>43955.770000000019</v>
      </c>
    </row>
    <row r="33" spans="1:7" ht="14.45" customHeight="1" x14ac:dyDescent="0.25">
      <c r="A33" s="87" t="s">
        <v>333</v>
      </c>
      <c r="B33" s="147">
        <v>1962235.84</v>
      </c>
      <c r="C33" s="147">
        <v>232977.86</v>
      </c>
      <c r="D33" s="148">
        <v>2195213.7000000002</v>
      </c>
      <c r="E33" s="147">
        <v>2191022.67</v>
      </c>
      <c r="F33" s="147">
        <v>2052049.21</v>
      </c>
      <c r="G33" s="77">
        <f t="shared" si="7"/>
        <v>4191.0300000002608</v>
      </c>
    </row>
    <row r="34" spans="1:7" ht="14.45" customHeight="1" x14ac:dyDescent="0.25">
      <c r="A34" s="87" t="s">
        <v>334</v>
      </c>
      <c r="B34" s="147">
        <v>1292988.97</v>
      </c>
      <c r="C34" s="147">
        <v>100467.2</v>
      </c>
      <c r="D34" s="148">
        <v>1393456.17</v>
      </c>
      <c r="E34" s="147">
        <v>1263100.1599999999</v>
      </c>
      <c r="F34" s="147">
        <v>1216165.3899999999</v>
      </c>
      <c r="G34" s="77">
        <f t="shared" si="7"/>
        <v>130356.01000000001</v>
      </c>
    </row>
    <row r="35" spans="1:7" ht="14.45" customHeight="1" x14ac:dyDescent="0.25">
      <c r="A35" s="87" t="s">
        <v>335</v>
      </c>
      <c r="B35" s="147">
        <v>367613.22</v>
      </c>
      <c r="C35" s="147">
        <v>-108917.54</v>
      </c>
      <c r="D35" s="148">
        <v>258695.67999999999</v>
      </c>
      <c r="E35" s="147">
        <v>258675.37</v>
      </c>
      <c r="F35" s="147">
        <v>258340.37</v>
      </c>
      <c r="G35" s="77">
        <f t="shared" si="7"/>
        <v>20.309999999997672</v>
      </c>
    </row>
    <row r="36" spans="1:7" ht="14.45" customHeight="1" x14ac:dyDescent="0.25">
      <c r="A36" s="87" t="s">
        <v>336</v>
      </c>
      <c r="B36" s="147">
        <v>4805579.62</v>
      </c>
      <c r="C36" s="147">
        <v>6920446.0499999998</v>
      </c>
      <c r="D36" s="148">
        <v>11726025.67</v>
      </c>
      <c r="E36" s="147">
        <v>11492421.9</v>
      </c>
      <c r="F36" s="147">
        <v>11240650.68</v>
      </c>
      <c r="G36" s="77">
        <f t="shared" si="7"/>
        <v>233603.76999999955</v>
      </c>
    </row>
    <row r="37" spans="1:7" ht="14.45" customHeight="1" x14ac:dyDescent="0.25">
      <c r="A37" s="87" t="s">
        <v>337</v>
      </c>
      <c r="B37" s="147">
        <v>3010000</v>
      </c>
      <c r="C37" s="147">
        <v>4906220.76</v>
      </c>
      <c r="D37" s="148">
        <v>7916220.7599999998</v>
      </c>
      <c r="E37" s="147">
        <v>7577145.4699999997</v>
      </c>
      <c r="F37" s="147">
        <v>7362054.25</v>
      </c>
      <c r="G37" s="77">
        <f t="shared" si="7"/>
        <v>339075.29000000004</v>
      </c>
    </row>
    <row r="38" spans="1:7" x14ac:dyDescent="0.25">
      <c r="A38" s="86" t="s">
        <v>338</v>
      </c>
      <c r="B38" s="85">
        <f t="shared" ref="B38:G38" si="8">SUM(B39:B47)</f>
        <v>19712075.5</v>
      </c>
      <c r="C38" s="85">
        <f t="shared" si="8"/>
        <v>-6301233.4700000007</v>
      </c>
      <c r="D38" s="85">
        <f t="shared" si="8"/>
        <v>13410842.029999999</v>
      </c>
      <c r="E38" s="85">
        <f t="shared" si="8"/>
        <v>12785026.719999999</v>
      </c>
      <c r="F38" s="85">
        <f t="shared" si="8"/>
        <v>12080897.9</v>
      </c>
      <c r="G38" s="85">
        <f t="shared" si="8"/>
        <v>625815.31000000052</v>
      </c>
    </row>
    <row r="39" spans="1:7" x14ac:dyDescent="0.25">
      <c r="A39" s="87" t="s">
        <v>339</v>
      </c>
      <c r="B39" s="147">
        <v>11026750</v>
      </c>
      <c r="C39" s="147">
        <v>-6723375</v>
      </c>
      <c r="D39" s="148">
        <v>4303375</v>
      </c>
      <c r="E39" s="147">
        <v>4303375</v>
      </c>
      <c r="F39" s="147">
        <v>3765000</v>
      </c>
      <c r="G39" s="77">
        <f>D39-E39</f>
        <v>0</v>
      </c>
    </row>
    <row r="40" spans="1:7" x14ac:dyDescent="0.25">
      <c r="A40" s="87" t="s">
        <v>340</v>
      </c>
      <c r="B40" s="148">
        <v>0</v>
      </c>
      <c r="C40" s="148">
        <v>0</v>
      </c>
      <c r="D40" s="148">
        <v>0</v>
      </c>
      <c r="E40" s="148">
        <v>0</v>
      </c>
      <c r="F40" s="148">
        <v>0</v>
      </c>
      <c r="G40" s="77">
        <f t="shared" ref="G40:G47" si="9">D40-E40</f>
        <v>0</v>
      </c>
    </row>
    <row r="41" spans="1:7" x14ac:dyDescent="0.25">
      <c r="A41" s="87" t="s">
        <v>341</v>
      </c>
      <c r="B41" s="147">
        <v>350000</v>
      </c>
      <c r="C41" s="147">
        <v>950295.97</v>
      </c>
      <c r="D41" s="148">
        <v>1300295.97</v>
      </c>
      <c r="E41" s="147">
        <v>1092311.97</v>
      </c>
      <c r="F41" s="147">
        <v>1092311.97</v>
      </c>
      <c r="G41" s="77">
        <f t="shared" si="9"/>
        <v>207984</v>
      </c>
    </row>
    <row r="42" spans="1:7" x14ac:dyDescent="0.25">
      <c r="A42" s="87" t="s">
        <v>342</v>
      </c>
      <c r="B42" s="147">
        <v>5490000</v>
      </c>
      <c r="C42" s="147">
        <v>-619052.75</v>
      </c>
      <c r="D42" s="148">
        <v>4870947.25</v>
      </c>
      <c r="E42" s="147">
        <v>4604685.47</v>
      </c>
      <c r="F42" s="147">
        <v>4439822.8600000003</v>
      </c>
      <c r="G42" s="77">
        <f t="shared" si="9"/>
        <v>266261.78000000026</v>
      </c>
    </row>
    <row r="43" spans="1:7" x14ac:dyDescent="0.25">
      <c r="A43" s="87" t="s">
        <v>343</v>
      </c>
      <c r="B43" s="147">
        <v>2845325.5</v>
      </c>
      <c r="C43" s="147">
        <v>90898.31</v>
      </c>
      <c r="D43" s="148">
        <v>2936223.81</v>
      </c>
      <c r="E43" s="147">
        <v>2784654.28</v>
      </c>
      <c r="F43" s="147">
        <v>2783763.07</v>
      </c>
      <c r="G43" s="77">
        <f t="shared" si="9"/>
        <v>151569.53000000026</v>
      </c>
    </row>
    <row r="44" spans="1:7" x14ac:dyDescent="0.25">
      <c r="A44" s="87" t="s">
        <v>344</v>
      </c>
      <c r="B44" s="148">
        <v>0</v>
      </c>
      <c r="C44" s="148">
        <v>0</v>
      </c>
      <c r="D44" s="148">
        <v>0</v>
      </c>
      <c r="E44" s="148">
        <v>0</v>
      </c>
      <c r="F44" s="148">
        <v>0</v>
      </c>
      <c r="G44" s="77">
        <f t="shared" si="9"/>
        <v>0</v>
      </c>
    </row>
    <row r="45" spans="1:7" x14ac:dyDescent="0.25">
      <c r="A45" s="87" t="s">
        <v>345</v>
      </c>
      <c r="B45" s="148">
        <v>0</v>
      </c>
      <c r="C45" s="148">
        <v>0</v>
      </c>
      <c r="D45" s="148">
        <v>0</v>
      </c>
      <c r="E45" s="148">
        <v>0</v>
      </c>
      <c r="F45" s="148">
        <v>0</v>
      </c>
      <c r="G45" s="77">
        <f t="shared" si="9"/>
        <v>0</v>
      </c>
    </row>
    <row r="46" spans="1:7" x14ac:dyDescent="0.25">
      <c r="A46" s="87" t="s">
        <v>346</v>
      </c>
      <c r="B46" s="148">
        <v>0</v>
      </c>
      <c r="C46" s="148">
        <v>0</v>
      </c>
      <c r="D46" s="148">
        <v>0</v>
      </c>
      <c r="E46" s="148">
        <v>0</v>
      </c>
      <c r="F46" s="148">
        <v>0</v>
      </c>
      <c r="G46" s="77">
        <f t="shared" si="9"/>
        <v>0</v>
      </c>
    </row>
    <row r="47" spans="1:7" x14ac:dyDescent="0.25">
      <c r="A47" s="87" t="s">
        <v>347</v>
      </c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77">
        <f t="shared" si="9"/>
        <v>0</v>
      </c>
    </row>
    <row r="48" spans="1:7" x14ac:dyDescent="0.25">
      <c r="A48" s="86" t="s">
        <v>348</v>
      </c>
      <c r="B48" s="85">
        <f t="shared" ref="B48:G48" si="10">SUM(B49:B57)</f>
        <v>4097520.13</v>
      </c>
      <c r="C48" s="85">
        <f t="shared" si="10"/>
        <v>21564.429999999993</v>
      </c>
      <c r="D48" s="85">
        <f t="shared" si="10"/>
        <v>4119084.56</v>
      </c>
      <c r="E48" s="85">
        <f t="shared" si="10"/>
        <v>4002827.2700000005</v>
      </c>
      <c r="F48" s="85">
        <f t="shared" si="10"/>
        <v>3790721.2700000005</v>
      </c>
      <c r="G48" s="85">
        <f t="shared" si="10"/>
        <v>116257.29000000004</v>
      </c>
    </row>
    <row r="49" spans="1:7" x14ac:dyDescent="0.25">
      <c r="A49" s="87" t="s">
        <v>349</v>
      </c>
      <c r="B49" s="147">
        <v>353839.99</v>
      </c>
      <c r="C49" s="147">
        <v>-306559.98</v>
      </c>
      <c r="D49" s="148">
        <v>47280.010000000009</v>
      </c>
      <c r="E49" s="147">
        <v>47280.01</v>
      </c>
      <c r="F49" s="147">
        <v>47280.01</v>
      </c>
      <c r="G49" s="77">
        <f>D49-E49</f>
        <v>0</v>
      </c>
    </row>
    <row r="50" spans="1:7" x14ac:dyDescent="0.25">
      <c r="A50" s="87" t="s">
        <v>350</v>
      </c>
      <c r="B50" s="147">
        <v>460500</v>
      </c>
      <c r="C50" s="147">
        <v>299100.05</v>
      </c>
      <c r="D50" s="148">
        <v>759600.05</v>
      </c>
      <c r="E50" s="147">
        <v>759600.05</v>
      </c>
      <c r="F50" s="147">
        <v>617094.05000000005</v>
      </c>
      <c r="G50" s="77">
        <f t="shared" ref="G50:G57" si="11">D50-E50</f>
        <v>0</v>
      </c>
    </row>
    <row r="51" spans="1:7" x14ac:dyDescent="0.25">
      <c r="A51" s="87" t="s">
        <v>351</v>
      </c>
      <c r="B51" s="148">
        <v>0</v>
      </c>
      <c r="C51" s="148">
        <v>56000</v>
      </c>
      <c r="D51" s="148">
        <v>56000</v>
      </c>
      <c r="E51" s="148">
        <v>56000</v>
      </c>
      <c r="F51" s="148">
        <v>56000</v>
      </c>
      <c r="G51" s="77">
        <f t="shared" si="11"/>
        <v>0</v>
      </c>
    </row>
    <row r="52" spans="1:7" x14ac:dyDescent="0.25">
      <c r="A52" s="87" t="s">
        <v>352</v>
      </c>
      <c r="B52" s="147">
        <v>524600</v>
      </c>
      <c r="C52" s="147">
        <v>344728.32000000001</v>
      </c>
      <c r="D52" s="148">
        <v>869328.32000000007</v>
      </c>
      <c r="E52" s="147">
        <v>794932.16</v>
      </c>
      <c r="F52" s="147">
        <v>794932.16</v>
      </c>
      <c r="G52" s="77">
        <f t="shared" si="11"/>
        <v>74396.160000000033</v>
      </c>
    </row>
    <row r="53" spans="1:7" x14ac:dyDescent="0.25">
      <c r="A53" s="87" t="s">
        <v>353</v>
      </c>
      <c r="B53" s="148">
        <v>0</v>
      </c>
      <c r="C53" s="148">
        <v>0</v>
      </c>
      <c r="D53" s="148">
        <v>0</v>
      </c>
      <c r="E53" s="148">
        <v>0</v>
      </c>
      <c r="F53" s="148">
        <v>0</v>
      </c>
      <c r="G53" s="77">
        <f t="shared" si="11"/>
        <v>0</v>
      </c>
    </row>
    <row r="54" spans="1:7" x14ac:dyDescent="0.25">
      <c r="A54" s="87" t="s">
        <v>354</v>
      </c>
      <c r="B54" s="147">
        <v>720700.14</v>
      </c>
      <c r="C54" s="147">
        <v>-333823.96000000002</v>
      </c>
      <c r="D54" s="148">
        <v>386876.18</v>
      </c>
      <c r="E54" s="147">
        <v>345015.05</v>
      </c>
      <c r="F54" s="147">
        <v>275415.05</v>
      </c>
      <c r="G54" s="77">
        <f t="shared" si="11"/>
        <v>41861.130000000005</v>
      </c>
    </row>
    <row r="55" spans="1:7" x14ac:dyDescent="0.25">
      <c r="A55" s="87" t="s">
        <v>355</v>
      </c>
      <c r="B55" s="148">
        <v>0</v>
      </c>
      <c r="C55" s="148">
        <v>0</v>
      </c>
      <c r="D55" s="148">
        <v>0</v>
      </c>
      <c r="E55" s="148">
        <v>0</v>
      </c>
      <c r="F55" s="148">
        <v>0</v>
      </c>
      <c r="G55" s="77">
        <f t="shared" si="11"/>
        <v>0</v>
      </c>
    </row>
    <row r="56" spans="1:7" x14ac:dyDescent="0.25">
      <c r="A56" s="87" t="s">
        <v>356</v>
      </c>
      <c r="B56" s="148">
        <v>2000000</v>
      </c>
      <c r="C56" s="148">
        <v>0</v>
      </c>
      <c r="D56" s="148">
        <v>2000000</v>
      </c>
      <c r="E56" s="148">
        <v>2000000</v>
      </c>
      <c r="F56" s="148">
        <v>2000000</v>
      </c>
      <c r="G56" s="77">
        <f t="shared" si="11"/>
        <v>0</v>
      </c>
    </row>
    <row r="57" spans="1:7" x14ac:dyDescent="0.25">
      <c r="A57" s="87" t="s">
        <v>357</v>
      </c>
      <c r="B57" s="147">
        <v>37880</v>
      </c>
      <c r="C57" s="147">
        <v>-37880</v>
      </c>
      <c r="D57" s="148">
        <v>0</v>
      </c>
      <c r="E57" s="147">
        <v>0</v>
      </c>
      <c r="F57" s="147">
        <v>0</v>
      </c>
      <c r="G57" s="77">
        <f t="shared" si="11"/>
        <v>0</v>
      </c>
    </row>
    <row r="58" spans="1:7" x14ac:dyDescent="0.25">
      <c r="A58" s="86" t="s">
        <v>358</v>
      </c>
      <c r="B58" s="85">
        <f t="shared" ref="B58:G58" si="12">SUM(B59:B61)</f>
        <v>4900000</v>
      </c>
      <c r="C58" s="85">
        <f t="shared" si="12"/>
        <v>3983532.32</v>
      </c>
      <c r="D58" s="85">
        <f t="shared" si="12"/>
        <v>8883532.3200000003</v>
      </c>
      <c r="E58" s="85">
        <f t="shared" si="12"/>
        <v>7745431.6100000003</v>
      </c>
      <c r="F58" s="85">
        <f t="shared" si="12"/>
        <v>7085734.3700000001</v>
      </c>
      <c r="G58" s="85">
        <f t="shared" si="12"/>
        <v>1138100.7100000002</v>
      </c>
    </row>
    <row r="59" spans="1:7" x14ac:dyDescent="0.25">
      <c r="A59" s="87" t="s">
        <v>359</v>
      </c>
      <c r="B59" s="147">
        <v>4900000</v>
      </c>
      <c r="C59" s="147">
        <v>3933532.32</v>
      </c>
      <c r="D59" s="148">
        <f t="shared" ref="D59:D60" si="13">B59+C59</f>
        <v>8833532.3200000003</v>
      </c>
      <c r="E59" s="147">
        <v>7695432.25</v>
      </c>
      <c r="F59" s="147">
        <v>7085734.3700000001</v>
      </c>
      <c r="G59" s="77">
        <f>D59-E59</f>
        <v>1138100.0700000003</v>
      </c>
    </row>
    <row r="60" spans="1:7" x14ac:dyDescent="0.25">
      <c r="A60" s="87" t="s">
        <v>360</v>
      </c>
      <c r="B60" s="147">
        <v>0</v>
      </c>
      <c r="C60" s="147">
        <v>50000</v>
      </c>
      <c r="D60" s="148">
        <f t="shared" si="13"/>
        <v>50000</v>
      </c>
      <c r="E60" s="147">
        <v>49999.360000000001</v>
      </c>
      <c r="F60" s="147">
        <v>0</v>
      </c>
      <c r="G60" s="77">
        <f t="shared" ref="G60:G61" si="14">D60-E60</f>
        <v>0.63999999999941792</v>
      </c>
    </row>
    <row r="61" spans="1:7" x14ac:dyDescent="0.25">
      <c r="A61" s="87" t="s">
        <v>361</v>
      </c>
      <c r="B61" s="148">
        <v>0</v>
      </c>
      <c r="C61" s="148">
        <v>0</v>
      </c>
      <c r="D61" s="148">
        <f t="shared" ref="D61" si="15">B61+C61</f>
        <v>0</v>
      </c>
      <c r="E61" s="148">
        <v>0</v>
      </c>
      <c r="F61" s="148">
        <v>0</v>
      </c>
      <c r="G61" s="77">
        <f t="shared" si="14"/>
        <v>0</v>
      </c>
    </row>
    <row r="62" spans="1:7" x14ac:dyDescent="0.25">
      <c r="A62" s="86" t="s">
        <v>362</v>
      </c>
      <c r="B62" s="85">
        <f t="shared" ref="B62:G62" si="16">SUM(B63:B67,B69:B70)</f>
        <v>0</v>
      </c>
      <c r="C62" s="85">
        <f t="shared" si="16"/>
        <v>0</v>
      </c>
      <c r="D62" s="85">
        <f t="shared" si="16"/>
        <v>0</v>
      </c>
      <c r="E62" s="85">
        <f t="shared" si="16"/>
        <v>0</v>
      </c>
      <c r="F62" s="85">
        <f t="shared" si="16"/>
        <v>0</v>
      </c>
      <c r="G62" s="85">
        <f t="shared" si="16"/>
        <v>0</v>
      </c>
    </row>
    <row r="63" spans="1:7" x14ac:dyDescent="0.25">
      <c r="A63" s="87" t="s">
        <v>363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f>D63-E63</f>
        <v>0</v>
      </c>
    </row>
    <row r="64" spans="1:7" x14ac:dyDescent="0.25">
      <c r="A64" s="87" t="s">
        <v>364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f t="shared" ref="G64:G70" si="17">D64-E64</f>
        <v>0</v>
      </c>
    </row>
    <row r="65" spans="1:7" x14ac:dyDescent="0.25">
      <c r="A65" s="87" t="s">
        <v>365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f t="shared" si="17"/>
        <v>0</v>
      </c>
    </row>
    <row r="66" spans="1:7" x14ac:dyDescent="0.25">
      <c r="A66" s="87" t="s">
        <v>366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f t="shared" si="17"/>
        <v>0</v>
      </c>
    </row>
    <row r="67" spans="1:7" x14ac:dyDescent="0.25">
      <c r="A67" s="87" t="s">
        <v>367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f t="shared" si="17"/>
        <v>0</v>
      </c>
    </row>
    <row r="68" spans="1:7" x14ac:dyDescent="0.25">
      <c r="A68" s="87" t="s">
        <v>368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f t="shared" si="17"/>
        <v>0</v>
      </c>
    </row>
    <row r="69" spans="1:7" x14ac:dyDescent="0.25">
      <c r="A69" s="87" t="s">
        <v>369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f t="shared" si="17"/>
        <v>0</v>
      </c>
    </row>
    <row r="70" spans="1:7" x14ac:dyDescent="0.25">
      <c r="A70" s="87" t="s">
        <v>370</v>
      </c>
      <c r="B70" s="147">
        <v>0</v>
      </c>
      <c r="C70" s="147">
        <v>0</v>
      </c>
      <c r="D70" s="148">
        <v>0</v>
      </c>
      <c r="E70" s="147">
        <v>0</v>
      </c>
      <c r="F70" s="147">
        <v>0</v>
      </c>
      <c r="G70" s="77">
        <f t="shared" si="17"/>
        <v>0</v>
      </c>
    </row>
    <row r="71" spans="1:7" x14ac:dyDescent="0.25">
      <c r="A71" s="86" t="s">
        <v>371</v>
      </c>
      <c r="B71" s="85">
        <f t="shared" ref="B71:G71" si="18">SUM(B72:B74)</f>
        <v>50000</v>
      </c>
      <c r="C71" s="85">
        <f t="shared" si="18"/>
        <v>564000</v>
      </c>
      <c r="D71" s="85">
        <f t="shared" si="18"/>
        <v>614000</v>
      </c>
      <c r="E71" s="85">
        <f t="shared" si="18"/>
        <v>614000</v>
      </c>
      <c r="F71" s="85">
        <f t="shared" si="18"/>
        <v>614000</v>
      </c>
      <c r="G71" s="85">
        <f t="shared" si="18"/>
        <v>0</v>
      </c>
    </row>
    <row r="72" spans="1:7" x14ac:dyDescent="0.25">
      <c r="A72" s="87" t="s">
        <v>372</v>
      </c>
      <c r="B72" s="148">
        <v>0</v>
      </c>
      <c r="C72" s="148">
        <v>0</v>
      </c>
      <c r="D72" s="148">
        <f t="shared" ref="D72:D74" si="19">B72+C72</f>
        <v>0</v>
      </c>
      <c r="E72" s="148">
        <v>0</v>
      </c>
      <c r="F72" s="148">
        <v>0</v>
      </c>
      <c r="G72" s="77">
        <f>D72-E72</f>
        <v>0</v>
      </c>
    </row>
    <row r="73" spans="1:7" x14ac:dyDescent="0.25">
      <c r="A73" s="87" t="s">
        <v>373</v>
      </c>
      <c r="B73" s="148">
        <v>0</v>
      </c>
      <c r="C73" s="148">
        <v>0</v>
      </c>
      <c r="D73" s="148">
        <f t="shared" si="19"/>
        <v>0</v>
      </c>
      <c r="E73" s="148">
        <v>0</v>
      </c>
      <c r="F73" s="148">
        <v>0</v>
      </c>
      <c r="G73" s="77">
        <f t="shared" ref="G73:G74" si="20">D73-E73</f>
        <v>0</v>
      </c>
    </row>
    <row r="74" spans="1:7" x14ac:dyDescent="0.25">
      <c r="A74" s="87" t="s">
        <v>374</v>
      </c>
      <c r="B74" s="147">
        <v>50000</v>
      </c>
      <c r="C74" s="147">
        <v>564000</v>
      </c>
      <c r="D74" s="148">
        <f t="shared" si="19"/>
        <v>614000</v>
      </c>
      <c r="E74" s="147">
        <v>614000</v>
      </c>
      <c r="F74" s="147">
        <v>614000</v>
      </c>
      <c r="G74" s="77">
        <f t="shared" si="20"/>
        <v>0</v>
      </c>
    </row>
    <row r="75" spans="1:7" x14ac:dyDescent="0.25">
      <c r="A75" s="86" t="s">
        <v>375</v>
      </c>
      <c r="B75" s="85">
        <f t="shared" ref="B75:G75" si="21">SUM(B76:B82)</f>
        <v>16810571.039999999</v>
      </c>
      <c r="C75" s="85">
        <f t="shared" si="21"/>
        <v>9131401</v>
      </c>
      <c r="D75" s="85">
        <f t="shared" si="21"/>
        <v>25941972.040000003</v>
      </c>
      <c r="E75" s="85">
        <f t="shared" si="21"/>
        <v>25916992.549999997</v>
      </c>
      <c r="F75" s="85">
        <f t="shared" si="21"/>
        <v>25442559</v>
      </c>
      <c r="G75" s="85">
        <f t="shared" si="21"/>
        <v>24979.490000000689</v>
      </c>
    </row>
    <row r="76" spans="1:7" x14ac:dyDescent="0.25">
      <c r="A76" s="87" t="s">
        <v>376</v>
      </c>
      <c r="B76" s="147">
        <v>6516026.8899999997</v>
      </c>
      <c r="C76" s="147">
        <v>3354491.52</v>
      </c>
      <c r="D76" s="148">
        <v>9870518.4100000001</v>
      </c>
      <c r="E76" s="147">
        <v>9866393.2699999996</v>
      </c>
      <c r="F76" s="147">
        <v>9866393.2699999996</v>
      </c>
      <c r="G76" s="77">
        <f>D76-E76</f>
        <v>4125.140000000596</v>
      </c>
    </row>
    <row r="77" spans="1:7" x14ac:dyDescent="0.25">
      <c r="A77" s="87" t="s">
        <v>377</v>
      </c>
      <c r="B77" s="147">
        <v>2167250.77</v>
      </c>
      <c r="C77" s="147">
        <v>151746.26</v>
      </c>
      <c r="D77" s="148">
        <v>2318997.0300000003</v>
      </c>
      <c r="E77" s="147">
        <v>2300972.3199999998</v>
      </c>
      <c r="F77" s="147">
        <v>2300972.3199999998</v>
      </c>
      <c r="G77" s="77">
        <f t="shared" ref="G77:G82" si="22">D77-E77</f>
        <v>18024.710000000428</v>
      </c>
    </row>
    <row r="78" spans="1:7" x14ac:dyDescent="0.25">
      <c r="A78" s="87" t="s">
        <v>378</v>
      </c>
      <c r="B78" s="148">
        <v>1581188.48</v>
      </c>
      <c r="C78" s="148">
        <v>4106265.6</v>
      </c>
      <c r="D78" s="148">
        <v>5687454.0800000001</v>
      </c>
      <c r="E78" s="148">
        <v>5686395.3600000003</v>
      </c>
      <c r="F78" s="148">
        <v>5686395.3600000003</v>
      </c>
      <c r="G78" s="77">
        <f t="shared" si="22"/>
        <v>1058.7199999997392</v>
      </c>
    </row>
    <row r="79" spans="1:7" x14ac:dyDescent="0.25">
      <c r="A79" s="87" t="s">
        <v>379</v>
      </c>
      <c r="B79" s="148">
        <v>3753522.14</v>
      </c>
      <c r="C79" s="148">
        <v>81305.06</v>
      </c>
      <c r="D79" s="148">
        <v>3834827.2</v>
      </c>
      <c r="E79" s="148">
        <v>3834824.2</v>
      </c>
      <c r="F79" s="148">
        <v>3360390.65</v>
      </c>
      <c r="G79" s="77">
        <f t="shared" si="22"/>
        <v>3</v>
      </c>
    </row>
    <row r="80" spans="1:7" x14ac:dyDescent="0.25">
      <c r="A80" s="87" t="s">
        <v>380</v>
      </c>
      <c r="B80" s="148">
        <v>2792582.76</v>
      </c>
      <c r="C80" s="148">
        <v>1437592.56</v>
      </c>
      <c r="D80" s="148">
        <v>4230175.32</v>
      </c>
      <c r="E80" s="148">
        <v>4228407.4000000004</v>
      </c>
      <c r="F80" s="148">
        <v>4228407.4000000004</v>
      </c>
      <c r="G80" s="77">
        <f t="shared" si="22"/>
        <v>1767.9199999999255</v>
      </c>
    </row>
    <row r="81" spans="1:7" x14ac:dyDescent="0.25">
      <c r="A81" s="87" t="s">
        <v>381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77">
        <f t="shared" si="22"/>
        <v>0</v>
      </c>
    </row>
    <row r="82" spans="1:7" x14ac:dyDescent="0.25">
      <c r="A82" s="87" t="s">
        <v>382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77">
        <f t="shared" si="22"/>
        <v>0</v>
      </c>
    </row>
    <row r="83" spans="1:7" x14ac:dyDescent="0.25">
      <c r="A83" s="88"/>
      <c r="B83" s="77"/>
      <c r="C83" s="77"/>
      <c r="D83" s="77"/>
      <c r="E83" s="77"/>
      <c r="F83" s="77"/>
      <c r="G83" s="77"/>
    </row>
    <row r="84" spans="1:7" x14ac:dyDescent="0.25">
      <c r="A84" s="29" t="s">
        <v>383</v>
      </c>
      <c r="B84" s="85">
        <f t="shared" ref="B84:G84" si="23">SUM(B85,B93,B103,B113,B123,B133,B137,B146,B150)</f>
        <v>127807389.31999999</v>
      </c>
      <c r="C84" s="85">
        <f t="shared" si="23"/>
        <v>91947192.159999982</v>
      </c>
      <c r="D84" s="85">
        <f t="shared" si="23"/>
        <v>219754581.47999996</v>
      </c>
      <c r="E84" s="85">
        <f t="shared" si="23"/>
        <v>166024258.82999998</v>
      </c>
      <c r="F84" s="85">
        <f t="shared" si="23"/>
        <v>157928261.88999999</v>
      </c>
      <c r="G84" s="85">
        <f t="shared" si="23"/>
        <v>53730322.649999991</v>
      </c>
    </row>
    <row r="85" spans="1:7" x14ac:dyDescent="0.25">
      <c r="A85" s="86" t="s">
        <v>310</v>
      </c>
      <c r="B85" s="85">
        <f t="shared" ref="B85:G85" si="24">SUM(B86:B92)</f>
        <v>16810571.039999999</v>
      </c>
      <c r="C85" s="85">
        <f t="shared" si="24"/>
        <v>9131401</v>
      </c>
      <c r="D85" s="85">
        <f t="shared" si="24"/>
        <v>25941972.040000003</v>
      </c>
      <c r="E85" s="85">
        <f t="shared" si="24"/>
        <v>25916992.549999997</v>
      </c>
      <c r="F85" s="85">
        <f t="shared" si="24"/>
        <v>25442559</v>
      </c>
      <c r="G85" s="85">
        <f t="shared" si="24"/>
        <v>24979.490000000689</v>
      </c>
    </row>
    <row r="86" spans="1:7" x14ac:dyDescent="0.25">
      <c r="A86" s="87" t="s">
        <v>311</v>
      </c>
      <c r="B86" s="147">
        <v>6516026.8899999997</v>
      </c>
      <c r="C86" s="147">
        <v>3354491.52</v>
      </c>
      <c r="D86" s="148">
        <f t="shared" ref="D86:D92" si="25">B86+C86</f>
        <v>9870518.4100000001</v>
      </c>
      <c r="E86" s="147">
        <v>9866393.2699999996</v>
      </c>
      <c r="F86" s="147">
        <v>9866393.2699999996</v>
      </c>
      <c r="G86" s="77">
        <f>D86-E86</f>
        <v>4125.140000000596</v>
      </c>
    </row>
    <row r="87" spans="1:7" x14ac:dyDescent="0.25">
      <c r="A87" s="87" t="s">
        <v>312</v>
      </c>
      <c r="B87" s="147">
        <v>2167250.77</v>
      </c>
      <c r="C87" s="147">
        <v>151746.26</v>
      </c>
      <c r="D87" s="148">
        <f t="shared" si="25"/>
        <v>2318997.0300000003</v>
      </c>
      <c r="E87" s="147">
        <v>2300972.3199999998</v>
      </c>
      <c r="F87" s="147">
        <v>2300972.3199999998</v>
      </c>
      <c r="G87" s="77">
        <f t="shared" ref="G87:G92" si="26">D87-E87</f>
        <v>18024.710000000428</v>
      </c>
    </row>
    <row r="88" spans="1:7" x14ac:dyDescent="0.25">
      <c r="A88" s="87" t="s">
        <v>313</v>
      </c>
      <c r="B88" s="147">
        <v>1581188.48</v>
      </c>
      <c r="C88" s="147">
        <v>4106265.6</v>
      </c>
      <c r="D88" s="148">
        <f t="shared" si="25"/>
        <v>5687454.0800000001</v>
      </c>
      <c r="E88" s="147">
        <v>5686395.3600000003</v>
      </c>
      <c r="F88" s="147">
        <v>5686395.3600000003</v>
      </c>
      <c r="G88" s="77">
        <f t="shared" si="26"/>
        <v>1058.7199999997392</v>
      </c>
    </row>
    <row r="89" spans="1:7" x14ac:dyDescent="0.25">
      <c r="A89" s="87" t="s">
        <v>314</v>
      </c>
      <c r="B89" s="147">
        <v>3753522.14</v>
      </c>
      <c r="C89" s="147">
        <v>81305.06</v>
      </c>
      <c r="D89" s="148">
        <f t="shared" si="25"/>
        <v>3834827.2</v>
      </c>
      <c r="E89" s="147">
        <v>3834824.2</v>
      </c>
      <c r="F89" s="147">
        <v>3360390.65</v>
      </c>
      <c r="G89" s="77">
        <f t="shared" si="26"/>
        <v>3</v>
      </c>
    </row>
    <row r="90" spans="1:7" x14ac:dyDescent="0.25">
      <c r="A90" s="87" t="s">
        <v>315</v>
      </c>
      <c r="B90" s="147">
        <v>2792582.76</v>
      </c>
      <c r="C90" s="147">
        <v>1437592.56</v>
      </c>
      <c r="D90" s="148">
        <f t="shared" si="25"/>
        <v>4230175.32</v>
      </c>
      <c r="E90" s="147">
        <v>4228407.4000000004</v>
      </c>
      <c r="F90" s="147">
        <v>4228407.4000000004</v>
      </c>
      <c r="G90" s="77">
        <f t="shared" si="26"/>
        <v>1767.9199999999255</v>
      </c>
    </row>
    <row r="91" spans="1:7" x14ac:dyDescent="0.25">
      <c r="A91" s="87" t="s">
        <v>316</v>
      </c>
      <c r="B91" s="148">
        <v>0</v>
      </c>
      <c r="C91" s="148">
        <v>0</v>
      </c>
      <c r="D91" s="148">
        <f t="shared" si="25"/>
        <v>0</v>
      </c>
      <c r="E91" s="148">
        <v>0</v>
      </c>
      <c r="F91" s="148">
        <v>0</v>
      </c>
      <c r="G91" s="77">
        <f t="shared" si="26"/>
        <v>0</v>
      </c>
    </row>
    <row r="92" spans="1:7" x14ac:dyDescent="0.25">
      <c r="A92" s="87" t="s">
        <v>317</v>
      </c>
      <c r="B92" s="148">
        <v>0</v>
      </c>
      <c r="C92" s="148">
        <v>0</v>
      </c>
      <c r="D92" s="148">
        <f t="shared" si="25"/>
        <v>0</v>
      </c>
      <c r="E92" s="148">
        <v>0</v>
      </c>
      <c r="F92" s="148">
        <v>0</v>
      </c>
      <c r="G92" s="77">
        <f t="shared" si="26"/>
        <v>0</v>
      </c>
    </row>
    <row r="93" spans="1:7" x14ac:dyDescent="0.25">
      <c r="A93" s="86" t="s">
        <v>318</v>
      </c>
      <c r="B93" s="85">
        <f t="shared" ref="B93:G93" si="27">SUM(B94:B102)</f>
        <v>14390441</v>
      </c>
      <c r="C93" s="85">
        <f t="shared" si="27"/>
        <v>-1698686.4500000002</v>
      </c>
      <c r="D93" s="85">
        <f>SUM(D94:D102)</f>
        <v>12691754.550000001</v>
      </c>
      <c r="E93" s="85">
        <f t="shared" si="27"/>
        <v>12687946.640000001</v>
      </c>
      <c r="F93" s="85">
        <f t="shared" si="27"/>
        <v>12687946.640000001</v>
      </c>
      <c r="G93" s="85">
        <f t="shared" si="27"/>
        <v>3807.9099999997998</v>
      </c>
    </row>
    <row r="94" spans="1:7" x14ac:dyDescent="0.25">
      <c r="A94" s="87" t="s">
        <v>319</v>
      </c>
      <c r="B94" s="147">
        <v>530085</v>
      </c>
      <c r="C94" s="147">
        <v>318192.24</v>
      </c>
      <c r="D94" s="148">
        <f t="shared" ref="D94:D102" si="28">B94+C94</f>
        <v>848277.24</v>
      </c>
      <c r="E94" s="147">
        <v>844770.67</v>
      </c>
      <c r="F94" s="147">
        <v>844770.67</v>
      </c>
      <c r="G94" s="77">
        <f>D94-E94</f>
        <v>3506.5699999999488</v>
      </c>
    </row>
    <row r="95" spans="1:7" x14ac:dyDescent="0.25">
      <c r="A95" s="87" t="s">
        <v>320</v>
      </c>
      <c r="B95" s="147">
        <v>204615</v>
      </c>
      <c r="C95" s="147">
        <v>-61931.54</v>
      </c>
      <c r="D95" s="148">
        <f t="shared" si="28"/>
        <v>142683.46</v>
      </c>
      <c r="E95" s="147">
        <v>142683.46</v>
      </c>
      <c r="F95" s="147">
        <v>142683.46</v>
      </c>
      <c r="G95" s="77">
        <f t="shared" ref="G95:G102" si="29">D95-E95</f>
        <v>0</v>
      </c>
    </row>
    <row r="96" spans="1:7" x14ac:dyDescent="0.25">
      <c r="A96" s="87" t="s">
        <v>321</v>
      </c>
      <c r="B96" s="147">
        <v>35000</v>
      </c>
      <c r="C96" s="147">
        <v>-31896.1</v>
      </c>
      <c r="D96" s="148">
        <f t="shared" si="28"/>
        <v>3103.9000000000015</v>
      </c>
      <c r="E96" s="147">
        <v>3103.9</v>
      </c>
      <c r="F96" s="147">
        <v>3103.9</v>
      </c>
      <c r="G96" s="77">
        <f t="shared" si="29"/>
        <v>0</v>
      </c>
    </row>
    <row r="97" spans="1:7" x14ac:dyDescent="0.25">
      <c r="A97" s="87" t="s">
        <v>322</v>
      </c>
      <c r="B97" s="147">
        <v>2926431</v>
      </c>
      <c r="C97" s="147">
        <v>-935589.19</v>
      </c>
      <c r="D97" s="148">
        <f t="shared" si="28"/>
        <v>1990841.81</v>
      </c>
      <c r="E97" s="147">
        <v>1990841.81</v>
      </c>
      <c r="F97" s="147">
        <v>1990841.81</v>
      </c>
      <c r="G97" s="77">
        <f t="shared" si="29"/>
        <v>0</v>
      </c>
    </row>
    <row r="98" spans="1:7" x14ac:dyDescent="0.25">
      <c r="A98" s="89" t="s">
        <v>323</v>
      </c>
      <c r="B98" s="147">
        <v>217050</v>
      </c>
      <c r="C98" s="147">
        <v>43199.32</v>
      </c>
      <c r="D98" s="148">
        <f t="shared" si="28"/>
        <v>260249.32</v>
      </c>
      <c r="E98" s="147">
        <v>260249.32</v>
      </c>
      <c r="F98" s="147">
        <v>260249.32</v>
      </c>
      <c r="G98" s="77">
        <f t="shared" si="29"/>
        <v>0</v>
      </c>
    </row>
    <row r="99" spans="1:7" x14ac:dyDescent="0.25">
      <c r="A99" s="87" t="s">
        <v>324</v>
      </c>
      <c r="B99" s="147">
        <v>6925000</v>
      </c>
      <c r="C99" s="147">
        <v>-1200532.8</v>
      </c>
      <c r="D99" s="148">
        <f t="shared" si="28"/>
        <v>5724467.2000000002</v>
      </c>
      <c r="E99" s="147">
        <v>5724165.8600000003</v>
      </c>
      <c r="F99" s="147">
        <v>5724165.8600000003</v>
      </c>
      <c r="G99" s="77">
        <f t="shared" si="29"/>
        <v>301.33999999985099</v>
      </c>
    </row>
    <row r="100" spans="1:7" x14ac:dyDescent="0.25">
      <c r="A100" s="87" t="s">
        <v>325</v>
      </c>
      <c r="B100" s="147">
        <v>2426060</v>
      </c>
      <c r="C100" s="147">
        <v>580680.82999999996</v>
      </c>
      <c r="D100" s="148">
        <f t="shared" si="28"/>
        <v>3006740.83</v>
      </c>
      <c r="E100" s="147">
        <v>3006740.83</v>
      </c>
      <c r="F100" s="147">
        <v>3006740.83</v>
      </c>
      <c r="G100" s="77">
        <f t="shared" si="29"/>
        <v>0</v>
      </c>
    </row>
    <row r="101" spans="1:7" x14ac:dyDescent="0.25">
      <c r="A101" s="87" t="s">
        <v>326</v>
      </c>
      <c r="B101" s="147">
        <v>132200</v>
      </c>
      <c r="C101" s="147">
        <v>-132200</v>
      </c>
      <c r="D101" s="148">
        <f t="shared" si="28"/>
        <v>0</v>
      </c>
      <c r="E101" s="147">
        <v>0</v>
      </c>
      <c r="F101" s="147">
        <v>0</v>
      </c>
      <c r="G101" s="77">
        <f t="shared" si="29"/>
        <v>0</v>
      </c>
    </row>
    <row r="102" spans="1:7" x14ac:dyDescent="0.25">
      <c r="A102" s="87" t="s">
        <v>327</v>
      </c>
      <c r="B102" s="147">
        <v>994000</v>
      </c>
      <c r="C102" s="147">
        <v>-278609.21000000002</v>
      </c>
      <c r="D102" s="148">
        <f t="shared" si="28"/>
        <v>715390.79</v>
      </c>
      <c r="E102" s="147">
        <v>715390.79</v>
      </c>
      <c r="F102" s="147">
        <v>715390.79</v>
      </c>
      <c r="G102" s="77">
        <f t="shared" si="29"/>
        <v>0</v>
      </c>
    </row>
    <row r="103" spans="1:7" x14ac:dyDescent="0.25">
      <c r="A103" s="86" t="s">
        <v>328</v>
      </c>
      <c r="B103" s="85">
        <f t="shared" ref="B103:G103" si="30">SUM(B104:B112)</f>
        <v>18386112.559999999</v>
      </c>
      <c r="C103" s="85">
        <f t="shared" si="30"/>
        <v>4474212.1199999992</v>
      </c>
      <c r="D103" s="85">
        <f t="shared" si="30"/>
        <v>22860324.679999996</v>
      </c>
      <c r="E103" s="85">
        <f t="shared" si="30"/>
        <v>22774806.900000002</v>
      </c>
      <c r="F103" s="85">
        <f t="shared" si="30"/>
        <v>20625473.490000002</v>
      </c>
      <c r="G103" s="85">
        <f t="shared" si="30"/>
        <v>85517.780000000028</v>
      </c>
    </row>
    <row r="104" spans="1:7" x14ac:dyDescent="0.25">
      <c r="A104" s="87" t="s">
        <v>329</v>
      </c>
      <c r="B104" s="147">
        <v>10449001.699999999</v>
      </c>
      <c r="C104" s="147">
        <v>2725598.03</v>
      </c>
      <c r="D104" s="148">
        <f t="shared" ref="D104:D112" si="31">B104+C104</f>
        <v>13174599.729999999</v>
      </c>
      <c r="E104" s="147">
        <v>13174599.73</v>
      </c>
      <c r="F104" s="147">
        <v>13174599.73</v>
      </c>
      <c r="G104" s="77">
        <f>D104-E104</f>
        <v>0</v>
      </c>
    </row>
    <row r="105" spans="1:7" x14ac:dyDescent="0.25">
      <c r="A105" s="87" t="s">
        <v>330</v>
      </c>
      <c r="B105" s="147">
        <v>1300000</v>
      </c>
      <c r="C105" s="147">
        <v>-1025860</v>
      </c>
      <c r="D105" s="148">
        <f t="shared" si="31"/>
        <v>274140</v>
      </c>
      <c r="E105" s="147">
        <v>274140</v>
      </c>
      <c r="F105" s="147">
        <v>244140</v>
      </c>
      <c r="G105" s="77">
        <f t="shared" ref="G105:G112" si="32">D105-E105</f>
        <v>0</v>
      </c>
    </row>
    <row r="106" spans="1:7" x14ac:dyDescent="0.25">
      <c r="A106" s="87" t="s">
        <v>331</v>
      </c>
      <c r="B106" s="147">
        <v>325224.75</v>
      </c>
      <c r="C106" s="147">
        <v>698944.96</v>
      </c>
      <c r="D106" s="148">
        <f t="shared" si="31"/>
        <v>1024169.71</v>
      </c>
      <c r="E106" s="147">
        <v>938696.55</v>
      </c>
      <c r="F106" s="147">
        <v>938696.55</v>
      </c>
      <c r="G106" s="77">
        <f t="shared" si="32"/>
        <v>85473.159999999916</v>
      </c>
    </row>
    <row r="107" spans="1:7" x14ac:dyDescent="0.25">
      <c r="A107" s="87" t="s">
        <v>332</v>
      </c>
      <c r="B107" s="147">
        <v>1076897.02</v>
      </c>
      <c r="C107" s="147">
        <v>105843.39</v>
      </c>
      <c r="D107" s="148">
        <f t="shared" si="31"/>
        <v>1182740.4099999999</v>
      </c>
      <c r="E107" s="147">
        <v>1182740.4099999999</v>
      </c>
      <c r="F107" s="147">
        <v>1182740.4099999999</v>
      </c>
      <c r="G107" s="77">
        <f t="shared" si="32"/>
        <v>0</v>
      </c>
    </row>
    <row r="108" spans="1:7" x14ac:dyDescent="0.25">
      <c r="A108" s="87" t="s">
        <v>333</v>
      </c>
      <c r="B108" s="147">
        <v>2008684.32</v>
      </c>
      <c r="C108" s="147">
        <v>1391675.4</v>
      </c>
      <c r="D108" s="148">
        <f t="shared" si="31"/>
        <v>3400359.7199999997</v>
      </c>
      <c r="E108" s="147">
        <v>3400359.55</v>
      </c>
      <c r="F108" s="147">
        <v>3383278.55</v>
      </c>
      <c r="G108" s="77">
        <f t="shared" si="32"/>
        <v>0.16999999992549419</v>
      </c>
    </row>
    <row r="109" spans="1:7" x14ac:dyDescent="0.25">
      <c r="A109" s="87" t="s">
        <v>334</v>
      </c>
      <c r="B109" s="148">
        <v>0</v>
      </c>
      <c r="C109" s="148">
        <v>0</v>
      </c>
      <c r="D109" s="148">
        <f t="shared" si="31"/>
        <v>0</v>
      </c>
      <c r="E109" s="148">
        <v>0</v>
      </c>
      <c r="F109" s="148">
        <v>0</v>
      </c>
      <c r="G109" s="77">
        <f t="shared" si="32"/>
        <v>0</v>
      </c>
    </row>
    <row r="110" spans="1:7" x14ac:dyDescent="0.25">
      <c r="A110" s="87" t="s">
        <v>335</v>
      </c>
      <c r="B110" s="147">
        <v>14408.48</v>
      </c>
      <c r="C110" s="147">
        <v>58406.26</v>
      </c>
      <c r="D110" s="148">
        <f t="shared" si="31"/>
        <v>72814.740000000005</v>
      </c>
      <c r="E110" s="147">
        <v>72814.740000000005</v>
      </c>
      <c r="F110" s="147">
        <v>72814.740000000005</v>
      </c>
      <c r="G110" s="77">
        <f t="shared" si="32"/>
        <v>0</v>
      </c>
    </row>
    <row r="111" spans="1:7" x14ac:dyDescent="0.25">
      <c r="A111" s="87" t="s">
        <v>336</v>
      </c>
      <c r="B111" s="147">
        <v>2012000</v>
      </c>
      <c r="C111" s="147">
        <v>1090091.3600000001</v>
      </c>
      <c r="D111" s="148">
        <f t="shared" si="31"/>
        <v>3102091.3600000003</v>
      </c>
      <c r="E111" s="147">
        <v>3102046.91</v>
      </c>
      <c r="F111" s="147">
        <v>1173913.58</v>
      </c>
      <c r="G111" s="77">
        <f t="shared" si="32"/>
        <v>44.450000000186265</v>
      </c>
    </row>
    <row r="112" spans="1:7" x14ac:dyDescent="0.25">
      <c r="A112" s="87" t="s">
        <v>337</v>
      </c>
      <c r="B112" s="147">
        <v>1199896.29</v>
      </c>
      <c r="C112" s="147">
        <v>-570487.28</v>
      </c>
      <c r="D112" s="148">
        <f t="shared" si="31"/>
        <v>629409.01</v>
      </c>
      <c r="E112" s="147">
        <v>629409.01</v>
      </c>
      <c r="F112" s="147">
        <v>455289.93</v>
      </c>
      <c r="G112" s="77">
        <f t="shared" si="32"/>
        <v>0</v>
      </c>
    </row>
    <row r="113" spans="1:7" x14ac:dyDescent="0.25">
      <c r="A113" s="86" t="s">
        <v>338</v>
      </c>
      <c r="B113" s="85">
        <f t="shared" ref="B113:G113" si="33">SUM(B114:B122)</f>
        <v>0</v>
      </c>
      <c r="C113" s="85">
        <f t="shared" si="33"/>
        <v>18441518.300000001</v>
      </c>
      <c r="D113" s="85">
        <f t="shared" si="33"/>
        <v>18441518.300000001</v>
      </c>
      <c r="E113" s="85">
        <f t="shared" si="33"/>
        <v>18033970.149999999</v>
      </c>
      <c r="F113" s="85">
        <f t="shared" si="33"/>
        <v>17054399.91</v>
      </c>
      <c r="G113" s="85">
        <f t="shared" si="33"/>
        <v>407548.15000000037</v>
      </c>
    </row>
    <row r="114" spans="1:7" x14ac:dyDescent="0.25">
      <c r="A114" s="87" t="s">
        <v>339</v>
      </c>
      <c r="B114" s="147">
        <v>0</v>
      </c>
      <c r="C114" s="147">
        <v>6723375</v>
      </c>
      <c r="D114" s="148">
        <v>6723375</v>
      </c>
      <c r="E114" s="147">
        <v>6723375</v>
      </c>
      <c r="F114" s="147">
        <v>6723375</v>
      </c>
      <c r="G114" s="77">
        <f>D114-E114</f>
        <v>0</v>
      </c>
    </row>
    <row r="115" spans="1:7" x14ac:dyDescent="0.25">
      <c r="A115" s="87" t="s">
        <v>340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77">
        <f t="shared" ref="G115:G122" si="34">D115-E115</f>
        <v>0</v>
      </c>
    </row>
    <row r="116" spans="1:7" x14ac:dyDescent="0.25">
      <c r="A116" s="87" t="s">
        <v>341</v>
      </c>
      <c r="B116" s="147">
        <v>0</v>
      </c>
      <c r="C116" s="147">
        <v>1423129.45</v>
      </c>
      <c r="D116" s="148">
        <v>1423129.45</v>
      </c>
      <c r="E116" s="147">
        <v>1016831.45</v>
      </c>
      <c r="F116" s="147">
        <v>1016831.45</v>
      </c>
      <c r="G116" s="77">
        <f t="shared" si="34"/>
        <v>406298</v>
      </c>
    </row>
    <row r="117" spans="1:7" x14ac:dyDescent="0.25">
      <c r="A117" s="87" t="s">
        <v>342</v>
      </c>
      <c r="B117" s="147">
        <v>0</v>
      </c>
      <c r="C117" s="147">
        <v>10295013.85</v>
      </c>
      <c r="D117" s="148">
        <v>10295013.85</v>
      </c>
      <c r="E117" s="147">
        <v>10293763.699999999</v>
      </c>
      <c r="F117" s="147">
        <v>9314193.4600000009</v>
      </c>
      <c r="G117" s="77">
        <f t="shared" si="34"/>
        <v>1250.1500000003725</v>
      </c>
    </row>
    <row r="118" spans="1:7" x14ac:dyDescent="0.25">
      <c r="A118" s="87" t="s">
        <v>343</v>
      </c>
      <c r="B118" s="148">
        <v>0</v>
      </c>
      <c r="C118" s="148">
        <v>0</v>
      </c>
      <c r="D118" s="148">
        <v>0</v>
      </c>
      <c r="E118" s="148">
        <v>0</v>
      </c>
      <c r="F118" s="148">
        <v>0</v>
      </c>
      <c r="G118" s="77">
        <f t="shared" si="34"/>
        <v>0</v>
      </c>
    </row>
    <row r="119" spans="1:7" x14ac:dyDescent="0.25">
      <c r="A119" s="87" t="s">
        <v>344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77">
        <f t="shared" si="34"/>
        <v>0</v>
      </c>
    </row>
    <row r="120" spans="1:7" x14ac:dyDescent="0.25">
      <c r="A120" s="87" t="s">
        <v>345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77">
        <f t="shared" si="34"/>
        <v>0</v>
      </c>
    </row>
    <row r="121" spans="1:7" x14ac:dyDescent="0.25">
      <c r="A121" s="87" t="s">
        <v>346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77">
        <f t="shared" si="34"/>
        <v>0</v>
      </c>
    </row>
    <row r="122" spans="1:7" x14ac:dyDescent="0.25">
      <c r="A122" s="87" t="s">
        <v>347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77">
        <f t="shared" si="34"/>
        <v>0</v>
      </c>
    </row>
    <row r="123" spans="1:7" x14ac:dyDescent="0.25">
      <c r="A123" s="86" t="s">
        <v>348</v>
      </c>
      <c r="B123" s="85">
        <f t="shared" ref="B123:G123" si="35">SUM(B124:B132)</f>
        <v>269646</v>
      </c>
      <c r="C123" s="85">
        <f t="shared" si="35"/>
        <v>2431914.2400000002</v>
      </c>
      <c r="D123" s="85">
        <f t="shared" si="35"/>
        <v>2701560.24</v>
      </c>
      <c r="E123" s="85">
        <f t="shared" si="35"/>
        <v>2701560.24</v>
      </c>
      <c r="F123" s="85">
        <f t="shared" si="35"/>
        <v>2701560.24</v>
      </c>
      <c r="G123" s="85">
        <f t="shared" si="35"/>
        <v>0</v>
      </c>
    </row>
    <row r="124" spans="1:7" x14ac:dyDescent="0.25">
      <c r="A124" s="87" t="s">
        <v>349</v>
      </c>
      <c r="B124" s="147">
        <v>266347</v>
      </c>
      <c r="C124" s="147">
        <v>16096.14</v>
      </c>
      <c r="D124" s="148">
        <v>282443.14</v>
      </c>
      <c r="E124" s="147">
        <v>282443.14</v>
      </c>
      <c r="F124" s="147">
        <v>282443.14</v>
      </c>
      <c r="G124" s="77">
        <f>D124-E124</f>
        <v>0</v>
      </c>
    </row>
    <row r="125" spans="1:7" x14ac:dyDescent="0.25">
      <c r="A125" s="87" t="s">
        <v>350</v>
      </c>
      <c r="B125" s="147">
        <v>0</v>
      </c>
      <c r="C125" s="147">
        <v>269117.09999999998</v>
      </c>
      <c r="D125" s="148">
        <v>269117.09999999998</v>
      </c>
      <c r="E125" s="147">
        <v>269117.09999999998</v>
      </c>
      <c r="F125" s="147">
        <v>269117.09999999998</v>
      </c>
      <c r="G125" s="77">
        <f t="shared" ref="G125:G132" si="36">D125-E125</f>
        <v>0</v>
      </c>
    </row>
    <row r="126" spans="1:7" x14ac:dyDescent="0.25">
      <c r="A126" s="87" t="s">
        <v>351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77">
        <f t="shared" si="36"/>
        <v>0</v>
      </c>
    </row>
    <row r="127" spans="1:7" x14ac:dyDescent="0.25">
      <c r="A127" s="87" t="s">
        <v>352</v>
      </c>
      <c r="B127" s="147">
        <v>0</v>
      </c>
      <c r="C127" s="147">
        <v>0</v>
      </c>
      <c r="D127" s="148">
        <v>0</v>
      </c>
      <c r="E127" s="147">
        <v>0</v>
      </c>
      <c r="F127" s="147">
        <v>0</v>
      </c>
      <c r="G127" s="77">
        <f t="shared" si="36"/>
        <v>0</v>
      </c>
    </row>
    <row r="128" spans="1:7" x14ac:dyDescent="0.25">
      <c r="A128" s="87" t="s">
        <v>353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77">
        <f t="shared" si="36"/>
        <v>0</v>
      </c>
    </row>
    <row r="129" spans="1:7" x14ac:dyDescent="0.25">
      <c r="A129" s="87" t="s">
        <v>354</v>
      </c>
      <c r="B129" s="147">
        <v>3299</v>
      </c>
      <c r="C129" s="147">
        <v>2146701</v>
      </c>
      <c r="D129" s="148">
        <v>2150000</v>
      </c>
      <c r="E129" s="147">
        <v>2150000</v>
      </c>
      <c r="F129" s="147">
        <v>2150000</v>
      </c>
      <c r="G129" s="77">
        <f t="shared" si="36"/>
        <v>0</v>
      </c>
    </row>
    <row r="130" spans="1:7" x14ac:dyDescent="0.25">
      <c r="A130" s="87" t="s">
        <v>355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77">
        <f t="shared" si="36"/>
        <v>0</v>
      </c>
    </row>
    <row r="131" spans="1:7" x14ac:dyDescent="0.25">
      <c r="A131" s="87" t="s">
        <v>356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77">
        <f t="shared" si="36"/>
        <v>0</v>
      </c>
    </row>
    <row r="132" spans="1:7" x14ac:dyDescent="0.25">
      <c r="A132" s="87" t="s">
        <v>357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77">
        <f t="shared" si="36"/>
        <v>0</v>
      </c>
    </row>
    <row r="133" spans="1:7" x14ac:dyDescent="0.25">
      <c r="A133" s="86" t="s">
        <v>358</v>
      </c>
      <c r="B133" s="85">
        <f t="shared" ref="B133:G133" si="37">SUM(B134:B136)</f>
        <v>15448399.01</v>
      </c>
      <c r="C133" s="85">
        <f t="shared" si="37"/>
        <v>117391961.95999999</v>
      </c>
      <c r="D133" s="85">
        <f t="shared" si="37"/>
        <v>132840360.97</v>
      </c>
      <c r="E133" s="85">
        <f t="shared" si="37"/>
        <v>79631891.650000006</v>
      </c>
      <c r="F133" s="85">
        <f t="shared" si="37"/>
        <v>75139231.909999996</v>
      </c>
      <c r="G133" s="85">
        <f t="shared" si="37"/>
        <v>53208469.319999993</v>
      </c>
    </row>
    <row r="134" spans="1:7" x14ac:dyDescent="0.25">
      <c r="A134" s="87" t="s">
        <v>359</v>
      </c>
      <c r="B134" s="147">
        <v>15448399.01</v>
      </c>
      <c r="C134" s="147">
        <v>117391961.95999999</v>
      </c>
      <c r="D134" s="148">
        <f t="shared" ref="D134:D136" si="38">B134+C134</f>
        <v>132840360.97</v>
      </c>
      <c r="E134" s="147">
        <v>79631891.650000006</v>
      </c>
      <c r="F134" s="147">
        <v>75139231.909999996</v>
      </c>
      <c r="G134" s="77">
        <f>D134-E134</f>
        <v>53208469.319999993</v>
      </c>
    </row>
    <row r="135" spans="1:7" x14ac:dyDescent="0.25">
      <c r="A135" s="87" t="s">
        <v>360</v>
      </c>
      <c r="B135" s="148">
        <v>0</v>
      </c>
      <c r="C135" s="148">
        <v>0</v>
      </c>
      <c r="D135" s="148">
        <f t="shared" si="38"/>
        <v>0</v>
      </c>
      <c r="E135" s="148">
        <v>0</v>
      </c>
      <c r="F135" s="148">
        <v>0</v>
      </c>
      <c r="G135" s="77">
        <f t="shared" ref="G135:G136" si="39">D135-E135</f>
        <v>0</v>
      </c>
    </row>
    <row r="136" spans="1:7" x14ac:dyDescent="0.25">
      <c r="A136" s="87" t="s">
        <v>361</v>
      </c>
      <c r="B136" s="148">
        <v>0</v>
      </c>
      <c r="C136" s="148">
        <v>0</v>
      </c>
      <c r="D136" s="148">
        <f t="shared" si="38"/>
        <v>0</v>
      </c>
      <c r="E136" s="148">
        <v>0</v>
      </c>
      <c r="F136" s="148">
        <v>0</v>
      </c>
      <c r="G136" s="77">
        <f t="shared" si="39"/>
        <v>0</v>
      </c>
    </row>
    <row r="137" spans="1:7" x14ac:dyDescent="0.25">
      <c r="A137" s="86" t="s">
        <v>362</v>
      </c>
      <c r="B137" s="85">
        <f t="shared" ref="B137:G137" si="40">SUM(B138:B142,B144:B145)</f>
        <v>62502219.710000001</v>
      </c>
      <c r="C137" s="85">
        <f t="shared" si="40"/>
        <v>-62502219.710000001</v>
      </c>
      <c r="D137" s="85">
        <f t="shared" si="40"/>
        <v>0</v>
      </c>
      <c r="E137" s="85">
        <f t="shared" si="40"/>
        <v>0</v>
      </c>
      <c r="F137" s="85">
        <f t="shared" si="40"/>
        <v>0</v>
      </c>
      <c r="G137" s="85">
        <f t="shared" si="40"/>
        <v>0</v>
      </c>
    </row>
    <row r="138" spans="1:7" x14ac:dyDescent="0.25">
      <c r="A138" s="87" t="s">
        <v>363</v>
      </c>
      <c r="B138" s="148">
        <v>0</v>
      </c>
      <c r="C138" s="148">
        <v>0</v>
      </c>
      <c r="D138" s="148">
        <f t="shared" ref="D138:D145" si="41">B138+C138</f>
        <v>0</v>
      </c>
      <c r="E138" s="148">
        <v>0</v>
      </c>
      <c r="F138" s="148">
        <v>0</v>
      </c>
      <c r="G138" s="77">
        <f>D138-E138</f>
        <v>0</v>
      </c>
    </row>
    <row r="139" spans="1:7" x14ac:dyDescent="0.25">
      <c r="A139" s="87" t="s">
        <v>364</v>
      </c>
      <c r="B139" s="148">
        <v>0</v>
      </c>
      <c r="C139" s="148">
        <v>0</v>
      </c>
      <c r="D139" s="148">
        <f t="shared" si="41"/>
        <v>0</v>
      </c>
      <c r="E139" s="148">
        <v>0</v>
      </c>
      <c r="F139" s="148">
        <v>0</v>
      </c>
      <c r="G139" s="77">
        <f t="shared" ref="G139:G145" si="42">D139-E139</f>
        <v>0</v>
      </c>
    </row>
    <row r="140" spans="1:7" x14ac:dyDescent="0.25">
      <c r="A140" s="87" t="s">
        <v>365</v>
      </c>
      <c r="B140" s="148">
        <v>0</v>
      </c>
      <c r="C140" s="148">
        <v>0</v>
      </c>
      <c r="D140" s="148">
        <f t="shared" si="41"/>
        <v>0</v>
      </c>
      <c r="E140" s="148">
        <v>0</v>
      </c>
      <c r="F140" s="148">
        <v>0</v>
      </c>
      <c r="G140" s="77">
        <f t="shared" si="42"/>
        <v>0</v>
      </c>
    </row>
    <row r="141" spans="1:7" x14ac:dyDescent="0.25">
      <c r="A141" s="87" t="s">
        <v>366</v>
      </c>
      <c r="B141" s="148">
        <v>0</v>
      </c>
      <c r="C141" s="148">
        <v>0</v>
      </c>
      <c r="D141" s="148">
        <f t="shared" si="41"/>
        <v>0</v>
      </c>
      <c r="E141" s="148">
        <v>0</v>
      </c>
      <c r="F141" s="148">
        <v>0</v>
      </c>
      <c r="G141" s="77">
        <f t="shared" si="42"/>
        <v>0</v>
      </c>
    </row>
    <row r="142" spans="1:7" x14ac:dyDescent="0.25">
      <c r="A142" s="87" t="s">
        <v>367</v>
      </c>
      <c r="B142" s="148">
        <v>0</v>
      </c>
      <c r="C142" s="148">
        <v>0</v>
      </c>
      <c r="D142" s="148">
        <f t="shared" si="41"/>
        <v>0</v>
      </c>
      <c r="E142" s="148">
        <v>0</v>
      </c>
      <c r="F142" s="148">
        <v>0</v>
      </c>
      <c r="G142" s="77">
        <f t="shared" si="42"/>
        <v>0</v>
      </c>
    </row>
    <row r="143" spans="1:7" x14ac:dyDescent="0.25">
      <c r="A143" s="87" t="s">
        <v>368</v>
      </c>
      <c r="B143" s="148">
        <v>0</v>
      </c>
      <c r="C143" s="148">
        <v>0</v>
      </c>
      <c r="D143" s="148">
        <f t="shared" si="41"/>
        <v>0</v>
      </c>
      <c r="E143" s="148">
        <v>0</v>
      </c>
      <c r="F143" s="148">
        <v>0</v>
      </c>
      <c r="G143" s="77">
        <f t="shared" si="42"/>
        <v>0</v>
      </c>
    </row>
    <row r="144" spans="1:7" x14ac:dyDescent="0.25">
      <c r="A144" s="87" t="s">
        <v>369</v>
      </c>
      <c r="B144" s="148">
        <v>0</v>
      </c>
      <c r="C144" s="148">
        <v>0</v>
      </c>
      <c r="D144" s="148">
        <f t="shared" si="41"/>
        <v>0</v>
      </c>
      <c r="E144" s="148">
        <v>0</v>
      </c>
      <c r="F144" s="148">
        <v>0</v>
      </c>
      <c r="G144" s="77">
        <f t="shared" si="42"/>
        <v>0</v>
      </c>
    </row>
    <row r="145" spans="1:7" x14ac:dyDescent="0.25">
      <c r="A145" s="87" t="s">
        <v>370</v>
      </c>
      <c r="B145" s="147">
        <v>62502219.710000001</v>
      </c>
      <c r="C145" s="147">
        <v>-62502219.710000001</v>
      </c>
      <c r="D145" s="148">
        <f t="shared" si="41"/>
        <v>0</v>
      </c>
      <c r="E145" s="147">
        <v>0</v>
      </c>
      <c r="F145" s="147">
        <v>0</v>
      </c>
      <c r="G145" s="77">
        <f t="shared" si="42"/>
        <v>0</v>
      </c>
    </row>
    <row r="146" spans="1:7" x14ac:dyDescent="0.25">
      <c r="A146" s="86" t="s">
        <v>371</v>
      </c>
      <c r="B146" s="85">
        <f t="shared" ref="B146:G146" si="43">SUM(B147:B149)</f>
        <v>0</v>
      </c>
      <c r="C146" s="85">
        <f t="shared" si="43"/>
        <v>4277090.7</v>
      </c>
      <c r="D146" s="85">
        <f t="shared" si="43"/>
        <v>4277090.7</v>
      </c>
      <c r="E146" s="85">
        <f t="shared" si="43"/>
        <v>4277090.7</v>
      </c>
      <c r="F146" s="85">
        <f t="shared" si="43"/>
        <v>4277090.7</v>
      </c>
      <c r="G146" s="85">
        <f t="shared" si="43"/>
        <v>0</v>
      </c>
    </row>
    <row r="147" spans="1:7" x14ac:dyDescent="0.25">
      <c r="A147" s="87" t="s">
        <v>372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77">
        <f>D147-E147</f>
        <v>0</v>
      </c>
    </row>
    <row r="148" spans="1:7" x14ac:dyDescent="0.25">
      <c r="A148" s="87" t="s">
        <v>373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77">
        <f t="shared" ref="G148:G149" si="44">D148-E148</f>
        <v>0</v>
      </c>
    </row>
    <row r="149" spans="1:7" x14ac:dyDescent="0.25">
      <c r="A149" s="87" t="s">
        <v>374</v>
      </c>
      <c r="B149" s="147">
        <v>0</v>
      </c>
      <c r="C149" s="147">
        <v>4277090.7</v>
      </c>
      <c r="D149" s="148">
        <v>4277090.7</v>
      </c>
      <c r="E149" s="147">
        <v>4277090.7</v>
      </c>
      <c r="F149" s="147">
        <v>4277090.7</v>
      </c>
      <c r="G149" s="77">
        <f t="shared" si="44"/>
        <v>0</v>
      </c>
    </row>
    <row r="150" spans="1:7" x14ac:dyDescent="0.25">
      <c r="A150" s="86" t="s">
        <v>375</v>
      </c>
      <c r="B150" s="85">
        <f t="shared" ref="B150:G150" si="45">SUM(B151:B157)</f>
        <v>0</v>
      </c>
      <c r="C150" s="85">
        <f t="shared" si="45"/>
        <v>0</v>
      </c>
      <c r="D150" s="85">
        <f t="shared" si="45"/>
        <v>0</v>
      </c>
      <c r="E150" s="85">
        <f t="shared" si="45"/>
        <v>0</v>
      </c>
      <c r="F150" s="85">
        <f t="shared" si="45"/>
        <v>0</v>
      </c>
      <c r="G150" s="85">
        <f t="shared" si="45"/>
        <v>0</v>
      </c>
    </row>
    <row r="151" spans="1:7" x14ac:dyDescent="0.25">
      <c r="A151" s="87" t="s">
        <v>376</v>
      </c>
      <c r="B151" s="147">
        <v>0</v>
      </c>
      <c r="C151" s="147">
        <v>0</v>
      </c>
      <c r="D151" s="148">
        <f t="shared" ref="D151:D157" si="46">B151+C151</f>
        <v>0</v>
      </c>
      <c r="E151" s="147">
        <v>0</v>
      </c>
      <c r="F151" s="147">
        <v>0</v>
      </c>
      <c r="G151" s="77">
        <f>D151-E151</f>
        <v>0</v>
      </c>
    </row>
    <row r="152" spans="1:7" x14ac:dyDescent="0.25">
      <c r="A152" s="87" t="s">
        <v>377</v>
      </c>
      <c r="B152" s="148">
        <v>0</v>
      </c>
      <c r="C152" s="148">
        <v>0</v>
      </c>
      <c r="D152" s="148">
        <f t="shared" si="46"/>
        <v>0</v>
      </c>
      <c r="E152" s="148">
        <v>0</v>
      </c>
      <c r="F152" s="148">
        <v>0</v>
      </c>
      <c r="G152" s="77">
        <f t="shared" ref="G152:G157" si="47">D152-E152</f>
        <v>0</v>
      </c>
    </row>
    <row r="153" spans="1:7" x14ac:dyDescent="0.25">
      <c r="A153" s="87" t="s">
        <v>378</v>
      </c>
      <c r="B153" s="148">
        <v>0</v>
      </c>
      <c r="C153" s="148">
        <v>0</v>
      </c>
      <c r="D153" s="148">
        <f t="shared" si="46"/>
        <v>0</v>
      </c>
      <c r="E153" s="148">
        <v>0</v>
      </c>
      <c r="F153" s="148">
        <v>0</v>
      </c>
      <c r="G153" s="77">
        <f t="shared" si="47"/>
        <v>0</v>
      </c>
    </row>
    <row r="154" spans="1:7" x14ac:dyDescent="0.25">
      <c r="A154" s="89" t="s">
        <v>379</v>
      </c>
      <c r="B154" s="148">
        <v>0</v>
      </c>
      <c r="C154" s="148">
        <v>0</v>
      </c>
      <c r="D154" s="148">
        <f t="shared" si="46"/>
        <v>0</v>
      </c>
      <c r="E154" s="148">
        <v>0</v>
      </c>
      <c r="F154" s="148">
        <v>0</v>
      </c>
      <c r="G154" s="77">
        <f t="shared" si="47"/>
        <v>0</v>
      </c>
    </row>
    <row r="155" spans="1:7" x14ac:dyDescent="0.25">
      <c r="A155" s="87" t="s">
        <v>380</v>
      </c>
      <c r="B155" s="148">
        <v>0</v>
      </c>
      <c r="C155" s="148">
        <v>0</v>
      </c>
      <c r="D155" s="148">
        <f t="shared" si="46"/>
        <v>0</v>
      </c>
      <c r="E155" s="148">
        <v>0</v>
      </c>
      <c r="F155" s="148">
        <v>0</v>
      </c>
      <c r="G155" s="77">
        <f t="shared" si="47"/>
        <v>0</v>
      </c>
    </row>
    <row r="156" spans="1:7" x14ac:dyDescent="0.25">
      <c r="A156" s="87" t="s">
        <v>381</v>
      </c>
      <c r="B156" s="148">
        <v>0</v>
      </c>
      <c r="C156" s="148">
        <v>0</v>
      </c>
      <c r="D156" s="148">
        <f t="shared" si="46"/>
        <v>0</v>
      </c>
      <c r="E156" s="148">
        <v>0</v>
      </c>
      <c r="F156" s="148">
        <v>0</v>
      </c>
      <c r="G156" s="77">
        <f t="shared" si="47"/>
        <v>0</v>
      </c>
    </row>
    <row r="157" spans="1:7" x14ac:dyDescent="0.25">
      <c r="A157" s="87" t="s">
        <v>382</v>
      </c>
      <c r="B157" s="148">
        <v>0</v>
      </c>
      <c r="C157" s="148">
        <v>0</v>
      </c>
      <c r="D157" s="148">
        <f t="shared" si="46"/>
        <v>0</v>
      </c>
      <c r="E157" s="148">
        <v>0</v>
      </c>
      <c r="F157" s="148">
        <v>0</v>
      </c>
      <c r="G157" s="77">
        <f t="shared" si="47"/>
        <v>0</v>
      </c>
    </row>
    <row r="158" spans="1:7" x14ac:dyDescent="0.25">
      <c r="A158" s="90"/>
      <c r="B158" s="91"/>
      <c r="C158" s="91"/>
      <c r="D158" s="91"/>
      <c r="E158" s="91"/>
      <c r="F158" s="91"/>
      <c r="G158" s="91"/>
    </row>
    <row r="159" spans="1:7" x14ac:dyDescent="0.25">
      <c r="A159" s="30" t="s">
        <v>384</v>
      </c>
      <c r="B159" s="92">
        <f t="shared" ref="B159:G159" si="48">B9+B84</f>
        <v>311669002.11000001</v>
      </c>
      <c r="C159" s="92">
        <f t="shared" si="48"/>
        <v>124643324.18999997</v>
      </c>
      <c r="D159" s="92">
        <f t="shared" si="48"/>
        <v>436312326.29999995</v>
      </c>
      <c r="E159" s="92">
        <f t="shared" si="48"/>
        <v>377310931.55000001</v>
      </c>
      <c r="F159" s="92">
        <f t="shared" si="48"/>
        <v>361411815.13</v>
      </c>
      <c r="G159" s="92">
        <f t="shared" si="48"/>
        <v>59001394.749999993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11811023622047245" right="0.11811023622047245" top="0.11811023622047245" bottom="0.15748031496062992" header="0.31496062992125984" footer="0.31496062992125984"/>
  <pageSetup paperSize="119" scale="65" orientation="landscape" horizontalDpi="1200" verticalDpi="1200" r:id="rId1"/>
  <customProperties>
    <customPr name="_pios_id" r:id="rId2"/>
  </customProperties>
  <ignoredErrors>
    <ignoredError sqref="B9:G10 G19:G27 B18:F18 G29:G37 B28:F28 G39:G47 B38:F38 G57 B48:F48 G61 B58:F58 B63:G69 B62:F62 B71:F71 C103 B93:C93 E93:F93 G11:G17 G49:G56 G59:G60 G70 B75:F75 B83:F85 B113:F113 B123:F123 B133:F133 B137:F137 B146:F146 B158:F159 E103:F103 B150:F150" unlockedFormula="1"/>
    <ignoredError sqref="G18 G28 G38 G48 G58 G62 G71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H81"/>
  <sheetViews>
    <sheetView showGridLines="0" zoomScale="78" zoomScaleNormal="78" workbookViewId="0">
      <selection activeCell="B63" sqref="B63:F7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6" t="s">
        <v>385</v>
      </c>
      <c r="B1" s="177"/>
      <c r="C1" s="177"/>
      <c r="D1" s="177"/>
      <c r="E1" s="177"/>
      <c r="F1" s="177"/>
      <c r="G1" s="178"/>
    </row>
    <row r="2" spans="1:7" ht="15" customHeight="1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5"/>
    </row>
    <row r="3" spans="1:7" ht="15" customHeight="1" x14ac:dyDescent="0.25">
      <c r="A3" s="116" t="s">
        <v>301</v>
      </c>
      <c r="B3" s="117"/>
      <c r="C3" s="117"/>
      <c r="D3" s="117"/>
      <c r="E3" s="117"/>
      <c r="F3" s="117"/>
      <c r="G3" s="118"/>
    </row>
    <row r="4" spans="1:7" ht="15" customHeight="1" x14ac:dyDescent="0.25">
      <c r="A4" s="116" t="s">
        <v>386</v>
      </c>
      <c r="B4" s="117"/>
      <c r="C4" s="117"/>
      <c r="D4" s="117"/>
      <c r="E4" s="117"/>
      <c r="F4" s="117"/>
      <c r="G4" s="118"/>
    </row>
    <row r="5" spans="1:7" ht="15" customHeight="1" x14ac:dyDescent="0.25">
      <c r="A5" s="116" t="str">
        <f>'Formato 3'!A4</f>
        <v>Del 1 de Enero al 31 de diciembre de 2023 (b)</v>
      </c>
      <c r="B5" s="117"/>
      <c r="C5" s="117"/>
      <c r="D5" s="117"/>
      <c r="E5" s="117"/>
      <c r="F5" s="117"/>
      <c r="G5" s="118"/>
    </row>
    <row r="6" spans="1:7" ht="41.45" customHeight="1" x14ac:dyDescent="0.25">
      <c r="A6" s="119" t="s">
        <v>2</v>
      </c>
      <c r="B6" s="120"/>
      <c r="C6" s="120"/>
      <c r="D6" s="120"/>
      <c r="E6" s="120"/>
      <c r="F6" s="120"/>
      <c r="G6" s="121"/>
    </row>
    <row r="7" spans="1:7" ht="15" customHeight="1" x14ac:dyDescent="0.25">
      <c r="A7" s="171" t="s">
        <v>6</v>
      </c>
      <c r="B7" s="173" t="s">
        <v>303</v>
      </c>
      <c r="C7" s="173"/>
      <c r="D7" s="173"/>
      <c r="E7" s="173"/>
      <c r="F7" s="173"/>
      <c r="G7" s="175" t="s">
        <v>304</v>
      </c>
    </row>
    <row r="8" spans="1:7" ht="30" x14ac:dyDescent="0.25">
      <c r="A8" s="172"/>
      <c r="B8" s="26" t="s">
        <v>305</v>
      </c>
      <c r="C8" s="7" t="s">
        <v>235</v>
      </c>
      <c r="D8" s="26" t="s">
        <v>236</v>
      </c>
      <c r="E8" s="26" t="s">
        <v>191</v>
      </c>
      <c r="F8" s="26" t="s">
        <v>208</v>
      </c>
      <c r="G8" s="174"/>
    </row>
    <row r="9" spans="1:7" ht="15.75" customHeight="1" x14ac:dyDescent="0.25">
      <c r="A9" s="27" t="s">
        <v>387</v>
      </c>
      <c r="B9" s="31">
        <f>SUM(B10:B60)</f>
        <v>179555133.10999998</v>
      </c>
      <c r="C9" s="31">
        <f t="shared" ref="C9:F9" si="0">SUM(C10:C60)</f>
        <v>28304647.689999983</v>
      </c>
      <c r="D9" s="31">
        <f t="shared" si="0"/>
        <v>207859780.80000001</v>
      </c>
      <c r="E9" s="31">
        <f>SUM(E10:E60)</f>
        <v>202596987.16999996</v>
      </c>
      <c r="F9" s="31">
        <f t="shared" si="0"/>
        <v>195268301.24000004</v>
      </c>
      <c r="G9" s="31">
        <f>SUM(G10:G60)</f>
        <v>5262793.6300000008</v>
      </c>
    </row>
    <row r="10" spans="1:7" ht="15.75" customHeight="1" x14ac:dyDescent="0.25">
      <c r="A10" s="65" t="s">
        <v>558</v>
      </c>
      <c r="B10" s="149">
        <v>682976.23</v>
      </c>
      <c r="C10" s="149">
        <v>-19020.75</v>
      </c>
      <c r="D10" s="150">
        <v>663955.48</v>
      </c>
      <c r="E10" s="149">
        <v>642955.38</v>
      </c>
      <c r="F10" s="149">
        <v>642955.38</v>
      </c>
      <c r="G10" s="150">
        <f>D10-E10</f>
        <v>21000.099999999977</v>
      </c>
    </row>
    <row r="11" spans="1:7" ht="15.75" customHeight="1" x14ac:dyDescent="0.25">
      <c r="A11" s="65" t="s">
        <v>559</v>
      </c>
      <c r="B11" s="149">
        <v>6842506</v>
      </c>
      <c r="C11" s="149">
        <v>-177231.55</v>
      </c>
      <c r="D11" s="150">
        <v>6665274.4500000002</v>
      </c>
      <c r="E11" s="149">
        <v>6535425.4100000001</v>
      </c>
      <c r="F11" s="149">
        <v>6474687.4299999997</v>
      </c>
      <c r="G11" s="150">
        <f t="shared" ref="G11:G60" si="1">D11-E11</f>
        <v>129849.04000000004</v>
      </c>
    </row>
    <row r="12" spans="1:7" ht="15.75" customHeight="1" x14ac:dyDescent="0.25">
      <c r="A12" s="65" t="s">
        <v>560</v>
      </c>
      <c r="B12" s="149">
        <v>1137530.78</v>
      </c>
      <c r="C12" s="149">
        <v>-3.39</v>
      </c>
      <c r="D12" s="150">
        <v>1137527.3900000001</v>
      </c>
      <c r="E12" s="149">
        <v>1137527.3899999999</v>
      </c>
      <c r="F12" s="149">
        <v>1137527.3899999999</v>
      </c>
      <c r="G12" s="150">
        <f t="shared" si="1"/>
        <v>0</v>
      </c>
    </row>
    <row r="13" spans="1:7" ht="15.75" customHeight="1" x14ac:dyDescent="0.25">
      <c r="A13" s="65" t="s">
        <v>561</v>
      </c>
      <c r="B13" s="149">
        <v>30892601.010000002</v>
      </c>
      <c r="C13" s="149">
        <v>17709899.420000002</v>
      </c>
      <c r="D13" s="150">
        <v>48602500.430000007</v>
      </c>
      <c r="E13" s="149">
        <v>46803560.170000002</v>
      </c>
      <c r="F13" s="149">
        <v>45564998.280000001</v>
      </c>
      <c r="G13" s="150">
        <f t="shared" si="1"/>
        <v>1798940.2600000054</v>
      </c>
    </row>
    <row r="14" spans="1:7" ht="15.75" customHeight="1" x14ac:dyDescent="0.25">
      <c r="A14" s="65" t="s">
        <v>562</v>
      </c>
      <c r="B14" s="149">
        <v>2163819.42</v>
      </c>
      <c r="C14" s="149">
        <v>2646.49</v>
      </c>
      <c r="D14" s="150">
        <v>2166465.91</v>
      </c>
      <c r="E14" s="149">
        <v>2166465.91</v>
      </c>
      <c r="F14" s="149">
        <v>2166465.91</v>
      </c>
      <c r="G14" s="150">
        <f t="shared" si="1"/>
        <v>0</v>
      </c>
    </row>
    <row r="15" spans="1:7" ht="15.75" customHeight="1" x14ac:dyDescent="0.25">
      <c r="A15" s="65" t="s">
        <v>563</v>
      </c>
      <c r="B15" s="149">
        <v>264928.99</v>
      </c>
      <c r="C15" s="149">
        <v>6.85</v>
      </c>
      <c r="D15" s="150">
        <v>264935.83999999997</v>
      </c>
      <c r="E15" s="149">
        <v>264935.84000000003</v>
      </c>
      <c r="F15" s="149">
        <v>264935.84000000003</v>
      </c>
      <c r="G15" s="150">
        <f t="shared" si="1"/>
        <v>0</v>
      </c>
    </row>
    <row r="16" spans="1:7" ht="15.75" customHeight="1" x14ac:dyDescent="0.25">
      <c r="A16" s="65" t="s">
        <v>564</v>
      </c>
      <c r="B16" s="149">
        <v>622574.92000000004</v>
      </c>
      <c r="C16" s="149">
        <v>-622574.92000000004</v>
      </c>
      <c r="D16" s="150">
        <v>0</v>
      </c>
      <c r="E16" s="149">
        <v>0</v>
      </c>
      <c r="F16" s="149">
        <v>0</v>
      </c>
      <c r="G16" s="150">
        <f t="shared" si="1"/>
        <v>0</v>
      </c>
    </row>
    <row r="17" spans="1:7" ht="15.75" customHeight="1" x14ac:dyDescent="0.25">
      <c r="A17" s="65" t="s">
        <v>565</v>
      </c>
      <c r="B17" s="149">
        <v>1925042.52</v>
      </c>
      <c r="C17" s="149">
        <v>146172.53</v>
      </c>
      <c r="D17" s="150">
        <v>2071215.05</v>
      </c>
      <c r="E17" s="149">
        <v>1939856.04</v>
      </c>
      <c r="F17" s="149">
        <v>1881989.87</v>
      </c>
      <c r="G17" s="150">
        <f t="shared" si="1"/>
        <v>131359.01</v>
      </c>
    </row>
    <row r="18" spans="1:7" ht="15.75" customHeight="1" x14ac:dyDescent="0.25">
      <c r="A18" s="65" t="s">
        <v>566</v>
      </c>
      <c r="B18" s="149">
        <v>518188.03</v>
      </c>
      <c r="C18" s="149">
        <v>-90830.38</v>
      </c>
      <c r="D18" s="150">
        <v>427357.65</v>
      </c>
      <c r="E18" s="149">
        <v>427357.65</v>
      </c>
      <c r="F18" s="149">
        <v>427357.65</v>
      </c>
      <c r="G18" s="150">
        <f t="shared" si="1"/>
        <v>0</v>
      </c>
    </row>
    <row r="19" spans="1:7" ht="15.75" customHeight="1" x14ac:dyDescent="0.25">
      <c r="A19" s="65" t="s">
        <v>567</v>
      </c>
      <c r="B19" s="149">
        <v>1394078.08</v>
      </c>
      <c r="C19" s="149">
        <v>-213925.2</v>
      </c>
      <c r="D19" s="150">
        <v>1180152.8800000001</v>
      </c>
      <c r="E19" s="149">
        <v>1142862.8600000001</v>
      </c>
      <c r="F19" s="149">
        <v>1141107.8600000001</v>
      </c>
      <c r="G19" s="150">
        <f t="shared" si="1"/>
        <v>37290.020000000019</v>
      </c>
    </row>
    <row r="20" spans="1:7" ht="15.75" customHeight="1" x14ac:dyDescent="0.25">
      <c r="A20" s="65" t="s">
        <v>568</v>
      </c>
      <c r="B20" s="149">
        <v>1620548.49</v>
      </c>
      <c r="C20" s="149">
        <v>216946.61</v>
      </c>
      <c r="D20" s="150">
        <v>1837495.1</v>
      </c>
      <c r="E20" s="149">
        <v>1824255.56</v>
      </c>
      <c r="F20" s="149">
        <v>1797203.13</v>
      </c>
      <c r="G20" s="150">
        <f t="shared" si="1"/>
        <v>13239.540000000037</v>
      </c>
    </row>
    <row r="21" spans="1:7" ht="15.75" customHeight="1" x14ac:dyDescent="0.25">
      <c r="A21" s="65" t="s">
        <v>569</v>
      </c>
      <c r="B21" s="149">
        <v>1925880.89</v>
      </c>
      <c r="C21" s="149">
        <v>-320057.37</v>
      </c>
      <c r="D21" s="150">
        <v>1605823.52</v>
      </c>
      <c r="E21" s="149">
        <v>1605823.52</v>
      </c>
      <c r="F21" s="149">
        <v>1337509.5</v>
      </c>
      <c r="G21" s="150">
        <f t="shared" si="1"/>
        <v>0</v>
      </c>
    </row>
    <row r="22" spans="1:7" ht="15.75" customHeight="1" x14ac:dyDescent="0.25">
      <c r="A22" s="65" t="s">
        <v>570</v>
      </c>
      <c r="B22" s="149">
        <v>897304.69</v>
      </c>
      <c r="C22" s="149">
        <v>34847.22</v>
      </c>
      <c r="D22" s="150">
        <v>932151.90999999992</v>
      </c>
      <c r="E22" s="149">
        <v>931121.83</v>
      </c>
      <c r="F22" s="149">
        <v>928365.83</v>
      </c>
      <c r="G22" s="150">
        <f t="shared" si="1"/>
        <v>1030.0799999999581</v>
      </c>
    </row>
    <row r="23" spans="1:7" ht="15.75" customHeight="1" x14ac:dyDescent="0.25">
      <c r="A23" s="65" t="s">
        <v>571</v>
      </c>
      <c r="B23" s="149">
        <v>1181398.23</v>
      </c>
      <c r="C23" s="149">
        <v>642645.80000000005</v>
      </c>
      <c r="D23" s="150">
        <v>1824044.03</v>
      </c>
      <c r="E23" s="149">
        <v>1812044.03</v>
      </c>
      <c r="F23" s="149">
        <v>1747140.03</v>
      </c>
      <c r="G23" s="150">
        <f t="shared" si="1"/>
        <v>12000</v>
      </c>
    </row>
    <row r="24" spans="1:7" ht="15.75" customHeight="1" x14ac:dyDescent="0.25">
      <c r="A24" s="65" t="s">
        <v>572</v>
      </c>
      <c r="B24" s="149">
        <v>1409125.07</v>
      </c>
      <c r="C24" s="149">
        <v>-73812.63</v>
      </c>
      <c r="D24" s="150">
        <v>1335312.44</v>
      </c>
      <c r="E24" s="149">
        <v>1323968.19</v>
      </c>
      <c r="F24" s="149">
        <v>1310580.18</v>
      </c>
      <c r="G24" s="150">
        <f t="shared" si="1"/>
        <v>11344.25</v>
      </c>
    </row>
    <row r="25" spans="1:7" ht="15.75" customHeight="1" x14ac:dyDescent="0.25">
      <c r="A25" s="65" t="s">
        <v>573</v>
      </c>
      <c r="B25" s="149">
        <v>1016881.7</v>
      </c>
      <c r="C25" s="149">
        <v>-318331.78999999998</v>
      </c>
      <c r="D25" s="150">
        <v>698549.90999999992</v>
      </c>
      <c r="E25" s="149">
        <v>698549.86</v>
      </c>
      <c r="F25" s="149">
        <v>690089.56</v>
      </c>
      <c r="G25" s="150">
        <f t="shared" si="1"/>
        <v>4.9999999930150807E-2</v>
      </c>
    </row>
    <row r="26" spans="1:7" ht="15.75" customHeight="1" x14ac:dyDescent="0.25">
      <c r="A26" s="65" t="s">
        <v>574</v>
      </c>
      <c r="B26" s="149">
        <v>396476.2</v>
      </c>
      <c r="C26" s="149">
        <v>-87915.51</v>
      </c>
      <c r="D26" s="150">
        <v>308560.69</v>
      </c>
      <c r="E26" s="149">
        <v>308560.68</v>
      </c>
      <c r="F26" s="149">
        <v>308560.68</v>
      </c>
      <c r="G26" s="150">
        <f t="shared" si="1"/>
        <v>1.0000000009313226E-2</v>
      </c>
    </row>
    <row r="27" spans="1:7" ht="15.75" customHeight="1" x14ac:dyDescent="0.25">
      <c r="A27" s="65" t="s">
        <v>575</v>
      </c>
      <c r="B27" s="149">
        <v>3185597.18</v>
      </c>
      <c r="C27" s="149">
        <v>-229699.95</v>
      </c>
      <c r="D27" s="150">
        <v>2955897.23</v>
      </c>
      <c r="E27" s="149">
        <v>2948309.23</v>
      </c>
      <c r="F27" s="149">
        <v>2942741.23</v>
      </c>
      <c r="G27" s="150">
        <f t="shared" si="1"/>
        <v>7588</v>
      </c>
    </row>
    <row r="28" spans="1:7" ht="15.75" customHeight="1" x14ac:dyDescent="0.25">
      <c r="A28" s="65" t="s">
        <v>576</v>
      </c>
      <c r="B28" s="149">
        <v>18311179.27</v>
      </c>
      <c r="C28" s="149">
        <v>3979391.32</v>
      </c>
      <c r="D28" s="150">
        <v>22290570.59</v>
      </c>
      <c r="E28" s="149">
        <v>22260275.960000001</v>
      </c>
      <c r="F28" s="149">
        <v>22234307</v>
      </c>
      <c r="G28" s="150">
        <f t="shared" si="1"/>
        <v>30294.629999998957</v>
      </c>
    </row>
    <row r="29" spans="1:7" ht="15.75" customHeight="1" x14ac:dyDescent="0.25">
      <c r="A29" s="65" t="s">
        <v>577</v>
      </c>
      <c r="B29" s="149">
        <v>620422.64</v>
      </c>
      <c r="C29" s="149">
        <v>-43322</v>
      </c>
      <c r="D29" s="150">
        <v>577100.64</v>
      </c>
      <c r="E29" s="149">
        <v>577100.64</v>
      </c>
      <c r="F29" s="149">
        <v>564993.43000000005</v>
      </c>
      <c r="G29" s="150">
        <f t="shared" si="1"/>
        <v>0</v>
      </c>
    </row>
    <row r="30" spans="1:7" ht="15.75" customHeight="1" x14ac:dyDescent="0.25">
      <c r="A30" s="65" t="s">
        <v>578</v>
      </c>
      <c r="B30" s="149">
        <v>3229618.97</v>
      </c>
      <c r="C30" s="149">
        <v>26514.63</v>
      </c>
      <c r="D30" s="150">
        <v>3256133.6</v>
      </c>
      <c r="E30" s="149">
        <v>3255695.85</v>
      </c>
      <c r="F30" s="149">
        <v>3203070.88</v>
      </c>
      <c r="G30" s="150">
        <f t="shared" si="1"/>
        <v>437.75</v>
      </c>
    </row>
    <row r="31" spans="1:7" ht="15.75" customHeight="1" x14ac:dyDescent="0.25">
      <c r="A31" s="65" t="s">
        <v>579</v>
      </c>
      <c r="B31" s="149">
        <v>1083810.4099999999</v>
      </c>
      <c r="C31" s="149">
        <v>9513.98</v>
      </c>
      <c r="D31" s="150">
        <v>1093324.3899999999</v>
      </c>
      <c r="E31" s="149">
        <v>1092073.1299999999</v>
      </c>
      <c r="F31" s="149">
        <v>1085659.1299999999</v>
      </c>
      <c r="G31" s="150">
        <f t="shared" si="1"/>
        <v>1251.2600000000093</v>
      </c>
    </row>
    <row r="32" spans="1:7" ht="15.75" customHeight="1" x14ac:dyDescent="0.25">
      <c r="A32" s="65" t="s">
        <v>580</v>
      </c>
      <c r="B32" s="149">
        <v>1558116.32</v>
      </c>
      <c r="C32" s="149">
        <v>-455819.1</v>
      </c>
      <c r="D32" s="150">
        <v>1102297.2200000002</v>
      </c>
      <c r="E32" s="149">
        <v>1102297.21</v>
      </c>
      <c r="F32" s="149">
        <v>1101497.21</v>
      </c>
      <c r="G32" s="150">
        <f t="shared" si="1"/>
        <v>1.0000000242143869E-2</v>
      </c>
    </row>
    <row r="33" spans="1:7" ht="15.75" customHeight="1" x14ac:dyDescent="0.25">
      <c r="A33" s="65" t="s">
        <v>581</v>
      </c>
      <c r="B33" s="149">
        <v>601742.1</v>
      </c>
      <c r="C33" s="149">
        <v>-40162.6</v>
      </c>
      <c r="D33" s="150">
        <v>561579.5</v>
      </c>
      <c r="E33" s="149">
        <v>561579.5</v>
      </c>
      <c r="F33" s="149">
        <v>557731.5</v>
      </c>
      <c r="G33" s="150">
        <f t="shared" si="1"/>
        <v>0</v>
      </c>
    </row>
    <row r="34" spans="1:7" ht="15.75" customHeight="1" x14ac:dyDescent="0.25">
      <c r="A34" s="65" t="s">
        <v>582</v>
      </c>
      <c r="B34" s="149">
        <v>17416874.149999999</v>
      </c>
      <c r="C34" s="149">
        <v>6260524.4699999997</v>
      </c>
      <c r="D34" s="150">
        <v>23677398.619999997</v>
      </c>
      <c r="E34" s="149">
        <v>22227816.59</v>
      </c>
      <c r="F34" s="149">
        <v>20392607.73</v>
      </c>
      <c r="G34" s="150">
        <f t="shared" si="1"/>
        <v>1449582.0299999975</v>
      </c>
    </row>
    <row r="35" spans="1:7" ht="15.75" customHeight="1" x14ac:dyDescent="0.25">
      <c r="A35" s="65" t="s">
        <v>583</v>
      </c>
      <c r="B35" s="149">
        <v>1101579.55</v>
      </c>
      <c r="C35" s="149">
        <v>17835.37</v>
      </c>
      <c r="D35" s="150">
        <v>1119414.9200000002</v>
      </c>
      <c r="E35" s="149">
        <v>1119414.92</v>
      </c>
      <c r="F35" s="149">
        <v>1119414.92</v>
      </c>
      <c r="G35" s="150">
        <f t="shared" si="1"/>
        <v>0</v>
      </c>
    </row>
    <row r="36" spans="1:7" ht="15.75" customHeight="1" x14ac:dyDescent="0.25">
      <c r="A36" s="65" t="s">
        <v>584</v>
      </c>
      <c r="B36" s="149">
        <v>811440.25</v>
      </c>
      <c r="C36" s="149">
        <v>-4706.96</v>
      </c>
      <c r="D36" s="150">
        <v>806733.29</v>
      </c>
      <c r="E36" s="149">
        <v>806733.29</v>
      </c>
      <c r="F36" s="149">
        <v>805433.29</v>
      </c>
      <c r="G36" s="150">
        <f t="shared" si="1"/>
        <v>0</v>
      </c>
    </row>
    <row r="37" spans="1:7" ht="15.75" customHeight="1" x14ac:dyDescent="0.25">
      <c r="A37" s="65" t="s">
        <v>585</v>
      </c>
      <c r="B37" s="149">
        <v>3542229.04</v>
      </c>
      <c r="C37" s="149">
        <v>15708425.439999999</v>
      </c>
      <c r="D37" s="150">
        <v>19250654.48</v>
      </c>
      <c r="E37" s="149">
        <v>18974212.850000001</v>
      </c>
      <c r="F37" s="149">
        <v>18603232.309999999</v>
      </c>
      <c r="G37" s="150">
        <f t="shared" si="1"/>
        <v>276441.62999999896</v>
      </c>
    </row>
    <row r="38" spans="1:7" ht="15.75" customHeight="1" x14ac:dyDescent="0.25">
      <c r="A38" s="65" t="s">
        <v>586</v>
      </c>
      <c r="B38" s="149">
        <v>288190.27</v>
      </c>
      <c r="C38" s="149">
        <v>2010761.71</v>
      </c>
      <c r="D38" s="150">
        <v>2298951.98</v>
      </c>
      <c r="E38" s="149">
        <v>2275899.59</v>
      </c>
      <c r="F38" s="149">
        <v>2230721.84</v>
      </c>
      <c r="G38" s="150">
        <f t="shared" si="1"/>
        <v>23052.39000000013</v>
      </c>
    </row>
    <row r="39" spans="1:7" ht="15.75" customHeight="1" x14ac:dyDescent="0.25">
      <c r="A39" s="65" t="s">
        <v>587</v>
      </c>
      <c r="B39" s="149">
        <v>900392.93</v>
      </c>
      <c r="C39" s="149">
        <v>5300237.0599999996</v>
      </c>
      <c r="D39" s="150">
        <v>6200629.9899999993</v>
      </c>
      <c r="E39" s="149">
        <v>5958987.4100000001</v>
      </c>
      <c r="F39" s="149">
        <v>5806928.3799999999</v>
      </c>
      <c r="G39" s="150">
        <f t="shared" si="1"/>
        <v>241642.57999999914</v>
      </c>
    </row>
    <row r="40" spans="1:7" ht="15.75" customHeight="1" x14ac:dyDescent="0.25">
      <c r="A40" s="65" t="s">
        <v>588</v>
      </c>
      <c r="B40" s="149">
        <v>4528256.74</v>
      </c>
      <c r="C40" s="149">
        <v>70013.820000000007</v>
      </c>
      <c r="D40" s="150">
        <v>4598270.5600000005</v>
      </c>
      <c r="E40" s="149">
        <v>4582290.1900000004</v>
      </c>
      <c r="F40" s="149">
        <v>4573725.1900000004</v>
      </c>
      <c r="G40" s="150">
        <f t="shared" si="1"/>
        <v>15980.370000000112</v>
      </c>
    </row>
    <row r="41" spans="1:7" ht="15.75" customHeight="1" x14ac:dyDescent="0.25">
      <c r="A41" s="65" t="s">
        <v>589</v>
      </c>
      <c r="B41" s="149">
        <v>10598872.42</v>
      </c>
      <c r="C41" s="149">
        <v>626004.18000000005</v>
      </c>
      <c r="D41" s="150">
        <v>11224876.6</v>
      </c>
      <c r="E41" s="149">
        <v>11029972.76</v>
      </c>
      <c r="F41" s="149">
        <v>10124927.92</v>
      </c>
      <c r="G41" s="150">
        <f t="shared" si="1"/>
        <v>194903.83999999985</v>
      </c>
    </row>
    <row r="42" spans="1:7" ht="15.75" customHeight="1" x14ac:dyDescent="0.25">
      <c r="A42" s="65" t="s">
        <v>590</v>
      </c>
      <c r="B42" s="149">
        <v>3758295.07</v>
      </c>
      <c r="C42" s="149">
        <v>-688976.94</v>
      </c>
      <c r="D42" s="150">
        <v>3069318.13</v>
      </c>
      <c r="E42" s="149">
        <v>3060861.53</v>
      </c>
      <c r="F42" s="149">
        <v>3053959.53</v>
      </c>
      <c r="G42" s="150">
        <f t="shared" si="1"/>
        <v>8456.6000000000931</v>
      </c>
    </row>
    <row r="43" spans="1:7" ht="15.75" customHeight="1" x14ac:dyDescent="0.25">
      <c r="A43" s="65" t="s">
        <v>591</v>
      </c>
      <c r="B43" s="149">
        <v>930138.54</v>
      </c>
      <c r="C43" s="149">
        <v>-73019.58</v>
      </c>
      <c r="D43" s="150">
        <v>857118.96000000008</v>
      </c>
      <c r="E43" s="149">
        <v>857118.96</v>
      </c>
      <c r="F43" s="149">
        <v>857118.96</v>
      </c>
      <c r="G43" s="150">
        <f t="shared" si="1"/>
        <v>0</v>
      </c>
    </row>
    <row r="44" spans="1:7" ht="15.75" customHeight="1" x14ac:dyDescent="0.25">
      <c r="A44" s="65" t="s">
        <v>592</v>
      </c>
      <c r="B44" s="149">
        <v>13753355.23</v>
      </c>
      <c r="C44" s="149">
        <v>-10029959.85</v>
      </c>
      <c r="D44" s="150">
        <v>3723395.3800000008</v>
      </c>
      <c r="E44" s="149">
        <v>3178166.2</v>
      </c>
      <c r="F44" s="149">
        <v>2023673.93</v>
      </c>
      <c r="G44" s="150">
        <f t="shared" si="1"/>
        <v>545229.18000000063</v>
      </c>
    </row>
    <row r="45" spans="1:7" ht="15.75" customHeight="1" x14ac:dyDescent="0.25">
      <c r="A45" s="65" t="s">
        <v>593</v>
      </c>
      <c r="B45" s="149">
        <v>677475.59</v>
      </c>
      <c r="C45" s="149">
        <v>-2803.93</v>
      </c>
      <c r="D45" s="150">
        <v>674671.65999999992</v>
      </c>
      <c r="E45" s="149">
        <v>674671.66</v>
      </c>
      <c r="F45" s="149">
        <v>674671.66</v>
      </c>
      <c r="G45" s="150">
        <f t="shared" si="1"/>
        <v>0</v>
      </c>
    </row>
    <row r="46" spans="1:7" ht="15.75" customHeight="1" x14ac:dyDescent="0.25">
      <c r="A46" s="65" t="s">
        <v>594</v>
      </c>
      <c r="B46" s="149">
        <v>2965762.81</v>
      </c>
      <c r="C46" s="149">
        <v>-46069.02</v>
      </c>
      <c r="D46" s="150">
        <v>2919693.79</v>
      </c>
      <c r="E46" s="149">
        <v>2910887.63</v>
      </c>
      <c r="F46" s="149">
        <v>2867128.34</v>
      </c>
      <c r="G46" s="150">
        <f t="shared" si="1"/>
        <v>8806.160000000149</v>
      </c>
    </row>
    <row r="47" spans="1:7" ht="15.75" customHeight="1" x14ac:dyDescent="0.25">
      <c r="A47" s="65" t="s">
        <v>595</v>
      </c>
      <c r="B47" s="149">
        <v>279436.40999999997</v>
      </c>
      <c r="C47" s="149">
        <v>91189.71</v>
      </c>
      <c r="D47" s="150">
        <v>370626.12</v>
      </c>
      <c r="E47" s="149">
        <v>368806.08</v>
      </c>
      <c r="F47" s="149">
        <v>366206.08</v>
      </c>
      <c r="G47" s="150">
        <f t="shared" si="1"/>
        <v>1820.039999999979</v>
      </c>
    </row>
    <row r="48" spans="1:7" ht="15.75" customHeight="1" x14ac:dyDescent="0.25">
      <c r="A48" s="65" t="s">
        <v>596</v>
      </c>
      <c r="B48" s="149">
        <v>7641075.5099999998</v>
      </c>
      <c r="C48" s="149">
        <v>-1691047.13</v>
      </c>
      <c r="D48" s="150">
        <v>5950028.3799999999</v>
      </c>
      <c r="E48" s="149">
        <v>5890969.46</v>
      </c>
      <c r="F48" s="149">
        <v>5607140.0899999999</v>
      </c>
      <c r="G48" s="150">
        <f t="shared" si="1"/>
        <v>59058.919999999925</v>
      </c>
    </row>
    <row r="49" spans="1:7" ht="15.75" customHeight="1" x14ac:dyDescent="0.25">
      <c r="A49" s="65" t="s">
        <v>597</v>
      </c>
      <c r="B49" s="149">
        <v>2113363.33</v>
      </c>
      <c r="C49" s="149">
        <v>-188700.06</v>
      </c>
      <c r="D49" s="150">
        <v>1924663.27</v>
      </c>
      <c r="E49" s="149">
        <v>1921597.48</v>
      </c>
      <c r="F49" s="149">
        <v>1904222.37</v>
      </c>
      <c r="G49" s="150">
        <f t="shared" si="1"/>
        <v>3065.7900000000373</v>
      </c>
    </row>
    <row r="50" spans="1:7" x14ac:dyDescent="0.25">
      <c r="A50" s="65" t="s">
        <v>598</v>
      </c>
      <c r="B50" s="51">
        <v>892366.53</v>
      </c>
      <c r="C50" s="51">
        <v>-429106.45</v>
      </c>
      <c r="D50" s="51">
        <v>463260.08</v>
      </c>
      <c r="E50" s="51">
        <v>463260.08</v>
      </c>
      <c r="F50" s="51">
        <v>463260.08</v>
      </c>
      <c r="G50" s="150">
        <f t="shared" si="1"/>
        <v>0</v>
      </c>
    </row>
    <row r="51" spans="1:7" x14ac:dyDescent="0.25">
      <c r="A51" s="65" t="s">
        <v>599</v>
      </c>
      <c r="B51" s="51">
        <v>2445322.88</v>
      </c>
      <c r="C51" s="51">
        <v>326056.33</v>
      </c>
      <c r="D51" s="51">
        <v>2771379.21</v>
      </c>
      <c r="E51" s="51">
        <v>2559838.67</v>
      </c>
      <c r="F51" s="51">
        <v>2526314.7000000002</v>
      </c>
      <c r="G51" s="150">
        <f t="shared" si="1"/>
        <v>211540.54000000004</v>
      </c>
    </row>
    <row r="52" spans="1:7" x14ac:dyDescent="0.25">
      <c r="A52" s="65" t="s">
        <v>600</v>
      </c>
      <c r="B52" s="51">
        <v>590129.36</v>
      </c>
      <c r="C52" s="51">
        <v>-238446.96</v>
      </c>
      <c r="D52" s="51">
        <v>351682.4</v>
      </c>
      <c r="E52" s="51">
        <v>351682.4</v>
      </c>
      <c r="F52" s="51">
        <v>351682.4</v>
      </c>
      <c r="G52" s="150">
        <f t="shared" si="1"/>
        <v>0</v>
      </c>
    </row>
    <row r="53" spans="1:7" x14ac:dyDescent="0.25">
      <c r="A53" s="65" t="s">
        <v>601</v>
      </c>
      <c r="B53" s="51">
        <v>481407.46</v>
      </c>
      <c r="C53" s="51">
        <v>-18217.330000000002</v>
      </c>
      <c r="D53" s="51">
        <v>463190.13</v>
      </c>
      <c r="E53" s="51">
        <v>463190.13</v>
      </c>
      <c r="F53" s="51">
        <v>463190.13</v>
      </c>
      <c r="G53" s="150">
        <f t="shared" si="1"/>
        <v>0</v>
      </c>
    </row>
    <row r="54" spans="1:7" x14ac:dyDescent="0.25">
      <c r="A54" s="65" t="s">
        <v>602</v>
      </c>
      <c r="B54" s="51">
        <v>476081.51</v>
      </c>
      <c r="C54" s="51">
        <v>-59646.92</v>
      </c>
      <c r="D54" s="51">
        <v>416434.59</v>
      </c>
      <c r="E54" s="51">
        <v>416434.59</v>
      </c>
      <c r="F54" s="51">
        <v>409127.59</v>
      </c>
      <c r="G54" s="150">
        <f t="shared" si="1"/>
        <v>0</v>
      </c>
    </row>
    <row r="55" spans="1:7" x14ac:dyDescent="0.25">
      <c r="A55" s="65" t="s">
        <v>603</v>
      </c>
      <c r="B55" s="51">
        <v>2793486.92</v>
      </c>
      <c r="C55" s="51">
        <v>-1447510.09</v>
      </c>
      <c r="D55" s="51">
        <v>1345976.8299999998</v>
      </c>
      <c r="E55" s="51">
        <v>1344616.91</v>
      </c>
      <c r="F55" s="51">
        <v>1338193.78</v>
      </c>
      <c r="G55" s="150">
        <f t="shared" si="1"/>
        <v>1359.9199999999255</v>
      </c>
    </row>
    <row r="56" spans="1:7" x14ac:dyDescent="0.25">
      <c r="A56" s="65" t="s">
        <v>604</v>
      </c>
      <c r="B56" s="51">
        <v>1649412.07</v>
      </c>
      <c r="C56" s="51">
        <v>-106446.81</v>
      </c>
      <c r="D56" s="51">
        <v>1542965.26</v>
      </c>
      <c r="E56" s="51">
        <v>1541617.17</v>
      </c>
      <c r="F56" s="51">
        <v>1530276.65</v>
      </c>
      <c r="G56" s="150">
        <f t="shared" si="1"/>
        <v>1348.0900000000838</v>
      </c>
    </row>
    <row r="57" spans="1:7" x14ac:dyDescent="0.25">
      <c r="A57" s="65" t="s">
        <v>605</v>
      </c>
      <c r="B57" s="51">
        <v>2473369.06</v>
      </c>
      <c r="C57" s="51">
        <v>-616775.77</v>
      </c>
      <c r="D57" s="51">
        <v>1856593.29</v>
      </c>
      <c r="E57" s="51">
        <v>1836349.89</v>
      </c>
      <c r="F57" s="51">
        <v>1812103.98</v>
      </c>
      <c r="G57" s="150">
        <f t="shared" si="1"/>
        <v>20243.40000000014</v>
      </c>
    </row>
    <row r="58" spans="1:7" x14ac:dyDescent="0.25">
      <c r="A58" s="65" t="s">
        <v>606</v>
      </c>
      <c r="B58" s="51">
        <v>1937721.34</v>
      </c>
      <c r="C58" s="51">
        <v>120554.68</v>
      </c>
      <c r="D58" s="51">
        <v>2058276.02</v>
      </c>
      <c r="E58" s="51">
        <v>2053637.88</v>
      </c>
      <c r="F58" s="51">
        <v>2051023.88</v>
      </c>
      <c r="G58" s="150">
        <f t="shared" si="1"/>
        <v>4638.1400000001304</v>
      </c>
    </row>
    <row r="59" spans="1:7" x14ac:dyDescent="0.25">
      <c r="A59" s="65" t="s">
        <v>607</v>
      </c>
      <c r="B59" s="51">
        <v>0</v>
      </c>
      <c r="C59" s="51">
        <v>61976.01</v>
      </c>
      <c r="D59" s="51">
        <v>61976.01</v>
      </c>
      <c r="E59" s="51">
        <v>61976.01</v>
      </c>
      <c r="F59" s="51">
        <v>35540.61</v>
      </c>
      <c r="G59" s="150">
        <f t="shared" si="1"/>
        <v>0</v>
      </c>
    </row>
    <row r="60" spans="1:7" x14ac:dyDescent="0.25">
      <c r="A60" s="65" t="s">
        <v>608</v>
      </c>
      <c r="B60" s="51">
        <v>11026750</v>
      </c>
      <c r="C60" s="51">
        <v>-6723375</v>
      </c>
      <c r="D60" s="51">
        <v>4303375</v>
      </c>
      <c r="E60" s="51">
        <v>4303375</v>
      </c>
      <c r="F60" s="51">
        <v>3765000</v>
      </c>
      <c r="G60" s="150">
        <f t="shared" si="1"/>
        <v>0</v>
      </c>
    </row>
    <row r="61" spans="1:7" x14ac:dyDescent="0.25">
      <c r="A61" s="32"/>
      <c r="B61" s="51"/>
      <c r="C61" s="51"/>
      <c r="D61" s="51"/>
      <c r="E61" s="51"/>
      <c r="F61" s="51"/>
      <c r="G61" s="51"/>
    </row>
    <row r="62" spans="1:7" x14ac:dyDescent="0.25">
      <c r="A62" s="3" t="s">
        <v>388</v>
      </c>
      <c r="B62" s="4">
        <f t="shared" ref="B62:G62" si="2">SUM(B63:B78)</f>
        <v>133855732.42</v>
      </c>
      <c r="C62" s="4">
        <f t="shared" si="2"/>
        <v>86615106.239999995</v>
      </c>
      <c r="D62" s="4">
        <f t="shared" si="2"/>
        <v>220470838.65999997</v>
      </c>
      <c r="E62" s="4">
        <f t="shared" si="2"/>
        <v>166468288.54999998</v>
      </c>
      <c r="F62" s="4">
        <f t="shared" si="2"/>
        <v>159067925.22999999</v>
      </c>
      <c r="G62" s="4">
        <f t="shared" si="2"/>
        <v>54002550.109999985</v>
      </c>
    </row>
    <row r="63" spans="1:7" x14ac:dyDescent="0.25">
      <c r="A63" s="65" t="s">
        <v>568</v>
      </c>
      <c r="B63" s="149">
        <v>0</v>
      </c>
      <c r="C63" s="149">
        <v>2174260</v>
      </c>
      <c r="D63" s="150">
        <v>2174260</v>
      </c>
      <c r="E63" s="149">
        <v>2042393.34</v>
      </c>
      <c r="F63" s="149">
        <v>114260</v>
      </c>
      <c r="G63" s="150">
        <f t="shared" ref="G63:G76" si="3">D63-E63</f>
        <v>131866.65999999992</v>
      </c>
    </row>
    <row r="64" spans="1:7" x14ac:dyDescent="0.25">
      <c r="A64" s="65" t="s">
        <v>570</v>
      </c>
      <c r="B64" s="149">
        <v>0</v>
      </c>
      <c r="C64" s="149">
        <v>100000</v>
      </c>
      <c r="D64" s="150">
        <v>100000</v>
      </c>
      <c r="E64" s="149">
        <v>100000</v>
      </c>
      <c r="F64" s="149">
        <v>100000</v>
      </c>
      <c r="G64" s="150">
        <f t="shared" si="3"/>
        <v>0</v>
      </c>
    </row>
    <row r="65" spans="1:8" x14ac:dyDescent="0.25">
      <c r="A65" s="65" t="s">
        <v>576</v>
      </c>
      <c r="B65" s="149">
        <v>0</v>
      </c>
      <c r="C65" s="149">
        <v>2504292</v>
      </c>
      <c r="D65" s="150">
        <v>2504292</v>
      </c>
      <c r="E65" s="149">
        <v>2504292</v>
      </c>
      <c r="F65" s="149">
        <v>2504292</v>
      </c>
      <c r="G65" s="150">
        <f t="shared" si="3"/>
        <v>0</v>
      </c>
    </row>
    <row r="66" spans="1:8" x14ac:dyDescent="0.25">
      <c r="A66" s="65" t="s">
        <v>582</v>
      </c>
      <c r="B66" s="149">
        <v>78650618.719999999</v>
      </c>
      <c r="C66" s="149">
        <v>62159648.049999997</v>
      </c>
      <c r="D66" s="150">
        <v>140810266.76999998</v>
      </c>
      <c r="E66" s="149">
        <v>87481453.939999998</v>
      </c>
      <c r="F66" s="149">
        <v>82988794.200000003</v>
      </c>
      <c r="G66" s="150">
        <f t="shared" si="3"/>
        <v>53328812.829999983</v>
      </c>
    </row>
    <row r="67" spans="1:8" x14ac:dyDescent="0.25">
      <c r="A67" s="65" t="s">
        <v>585</v>
      </c>
      <c r="B67" s="149">
        <v>25903437.800000001</v>
      </c>
      <c r="C67" s="149">
        <v>-13383659.9</v>
      </c>
      <c r="D67" s="150">
        <v>12519777.9</v>
      </c>
      <c r="E67" s="149">
        <v>12519777.9</v>
      </c>
      <c r="F67" s="149">
        <v>12519777.9</v>
      </c>
      <c r="G67" s="150">
        <f t="shared" si="3"/>
        <v>0</v>
      </c>
    </row>
    <row r="68" spans="1:8" x14ac:dyDescent="0.25">
      <c r="A68" s="65" t="s">
        <v>586</v>
      </c>
      <c r="B68" s="149">
        <v>1385054.03</v>
      </c>
      <c r="C68" s="149">
        <v>-1339674.83</v>
      </c>
      <c r="D68" s="150">
        <v>45379.199999999953</v>
      </c>
      <c r="E68" s="149">
        <v>45379.199999999997</v>
      </c>
      <c r="F68" s="149">
        <v>45379.199999999997</v>
      </c>
      <c r="G68" s="150">
        <f t="shared" si="3"/>
        <v>0</v>
      </c>
    </row>
    <row r="69" spans="1:8" x14ac:dyDescent="0.25">
      <c r="A69" s="65" t="s">
        <v>587</v>
      </c>
      <c r="B69" s="149">
        <v>4752782.09</v>
      </c>
      <c r="C69" s="149">
        <v>-3234320.28</v>
      </c>
      <c r="D69" s="150">
        <v>1518461.81</v>
      </c>
      <c r="E69" s="149">
        <v>1518461.81</v>
      </c>
      <c r="F69" s="149">
        <v>1518461.81</v>
      </c>
      <c r="G69" s="150">
        <f t="shared" si="3"/>
        <v>0</v>
      </c>
    </row>
    <row r="70" spans="1:8" x14ac:dyDescent="0.25">
      <c r="A70" s="65" t="s">
        <v>592</v>
      </c>
      <c r="B70" s="149">
        <v>11350000</v>
      </c>
      <c r="C70" s="149">
        <v>10878449.74</v>
      </c>
      <c r="D70" s="150">
        <v>22228449.740000002</v>
      </c>
      <c r="E70" s="149">
        <v>22228449.739999998</v>
      </c>
      <c r="F70" s="149">
        <v>22228449.739999998</v>
      </c>
      <c r="G70" s="150">
        <f t="shared" si="3"/>
        <v>0</v>
      </c>
    </row>
    <row r="71" spans="1:8" x14ac:dyDescent="0.25">
      <c r="A71" s="65" t="s">
        <v>594</v>
      </c>
      <c r="B71" s="149">
        <v>0</v>
      </c>
      <c r="C71" s="149">
        <v>6243944.1600000001</v>
      </c>
      <c r="D71" s="150">
        <v>6243944.1600000001</v>
      </c>
      <c r="E71" s="149">
        <v>6243739.1799999997</v>
      </c>
      <c r="F71" s="149">
        <v>6243739.1799999997</v>
      </c>
      <c r="G71" s="150">
        <f t="shared" si="3"/>
        <v>204.98000000044703</v>
      </c>
    </row>
    <row r="72" spans="1:8" x14ac:dyDescent="0.25">
      <c r="A72" s="65" t="s">
        <v>596</v>
      </c>
      <c r="B72" s="149">
        <v>11500000</v>
      </c>
      <c r="C72" s="149">
        <v>1966913</v>
      </c>
      <c r="D72" s="150">
        <v>13466913</v>
      </c>
      <c r="E72" s="149">
        <v>13466913</v>
      </c>
      <c r="F72" s="149">
        <v>13466913</v>
      </c>
      <c r="G72" s="150">
        <f t="shared" si="3"/>
        <v>0</v>
      </c>
    </row>
    <row r="73" spans="1:8" x14ac:dyDescent="0.25">
      <c r="A73" s="65" t="s">
        <v>597</v>
      </c>
      <c r="B73" s="149">
        <v>0</v>
      </c>
      <c r="C73" s="149">
        <v>10498749.85</v>
      </c>
      <c r="D73" s="150">
        <v>10498749.85</v>
      </c>
      <c r="E73" s="149">
        <v>10497499.699999999</v>
      </c>
      <c r="F73" s="149">
        <v>9517929.4600000009</v>
      </c>
      <c r="G73" s="150">
        <f t="shared" si="3"/>
        <v>1250.1500000003725</v>
      </c>
    </row>
    <row r="74" spans="1:8" x14ac:dyDescent="0.25">
      <c r="A74" s="65" t="s">
        <v>599</v>
      </c>
      <c r="B74" s="149">
        <v>0</v>
      </c>
      <c r="C74" s="149">
        <v>1323129.45</v>
      </c>
      <c r="D74" s="150">
        <v>1323129.45</v>
      </c>
      <c r="E74" s="149">
        <v>916831.45</v>
      </c>
      <c r="F74" s="149">
        <v>916831.45</v>
      </c>
      <c r="G74" s="150">
        <f t="shared" si="3"/>
        <v>406298</v>
      </c>
      <c r="H74" s="77"/>
    </row>
    <row r="75" spans="1:8" x14ac:dyDescent="0.25">
      <c r="A75" s="65" t="s">
        <v>605</v>
      </c>
      <c r="B75" s="149">
        <v>313839.78000000003</v>
      </c>
      <c r="C75" s="149">
        <v>0</v>
      </c>
      <c r="D75" s="150">
        <v>313839.78000000003</v>
      </c>
      <c r="E75" s="149">
        <v>179722.29</v>
      </c>
      <c r="F75" s="149">
        <v>179722.29</v>
      </c>
      <c r="G75" s="150">
        <f t="shared" si="3"/>
        <v>134117.49000000002</v>
      </c>
      <c r="H75" s="77"/>
    </row>
    <row r="76" spans="1:8" x14ac:dyDescent="0.25">
      <c r="A76" s="65" t="s">
        <v>608</v>
      </c>
      <c r="B76" s="149">
        <v>0</v>
      </c>
      <c r="C76" s="149">
        <v>6723375</v>
      </c>
      <c r="D76" s="150">
        <v>6723375</v>
      </c>
      <c r="E76" s="149">
        <v>6723375</v>
      </c>
      <c r="F76" s="149">
        <v>6723375</v>
      </c>
      <c r="G76" s="150">
        <f t="shared" si="3"/>
        <v>0</v>
      </c>
      <c r="H76" s="77"/>
    </row>
    <row r="77" spans="1:8" x14ac:dyDescent="0.25">
      <c r="A77" s="65"/>
      <c r="B77" s="77"/>
      <c r="C77" s="77"/>
      <c r="D77" s="77"/>
      <c r="E77" s="77"/>
      <c r="F77" s="77"/>
      <c r="G77" s="77"/>
    </row>
    <row r="78" spans="1:8" x14ac:dyDescent="0.25">
      <c r="A78" s="65"/>
      <c r="B78" s="77"/>
      <c r="C78" s="77"/>
      <c r="D78" s="77"/>
      <c r="E78" s="77"/>
      <c r="F78" s="77"/>
      <c r="G78" s="77"/>
    </row>
    <row r="79" spans="1:8" x14ac:dyDescent="0.25">
      <c r="A79" s="32" t="s">
        <v>152</v>
      </c>
      <c r="B79" s="51"/>
      <c r="C79" s="51"/>
      <c r="D79" s="51"/>
      <c r="E79" s="51"/>
      <c r="F79" s="51"/>
      <c r="G79" s="51"/>
    </row>
    <row r="80" spans="1:8" x14ac:dyDescent="0.25">
      <c r="A80" s="3" t="s">
        <v>384</v>
      </c>
      <c r="B80" s="4">
        <f>SUM(B62,B9)</f>
        <v>313410865.52999997</v>
      </c>
      <c r="C80" s="4">
        <f>SUM(C62,C9)</f>
        <v>114919753.92999998</v>
      </c>
      <c r="D80" s="4">
        <f>SUM(D62,D9)</f>
        <v>428330619.45999998</v>
      </c>
      <c r="E80" s="4">
        <f>SUM(E62,E9)</f>
        <v>369065275.71999991</v>
      </c>
      <c r="F80" s="4">
        <f>SUM(F62,F9)</f>
        <v>354336226.47000003</v>
      </c>
      <c r="G80" s="4">
        <f t="shared" ref="G80" si="4">SUM(G62,G9)</f>
        <v>59265343.739999987</v>
      </c>
    </row>
    <row r="81" spans="1:7" x14ac:dyDescent="0.25">
      <c r="A81" s="57"/>
      <c r="B81" s="57"/>
      <c r="C81" s="57"/>
      <c r="D81" s="57"/>
      <c r="E81" s="57"/>
      <c r="F81" s="57"/>
      <c r="G81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9:G80 B9:G73" xr:uid="{35C4D82D-6605-4A71-9FE1-5B0C74D9E908}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19" scale="70" orientation="landscape" horizontalDpi="1200" verticalDpi="1200" r:id="rId1"/>
  <customProperties>
    <customPr name="_pios_id" r:id="rId2"/>
  </customProperties>
  <ignoredErrors>
    <ignoredError sqref="B79:G7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86" zoomScaleNormal="86" workbookViewId="0">
      <selection activeCell="G48" sqref="G48"/>
    </sheetView>
  </sheetViews>
  <sheetFormatPr baseColWidth="10" defaultColWidth="11" defaultRowHeight="15" x14ac:dyDescent="0.25"/>
  <cols>
    <col min="1" max="1" width="73.2851562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2" t="s">
        <v>389</v>
      </c>
      <c r="B1" s="183"/>
      <c r="C1" s="183"/>
      <c r="D1" s="183"/>
      <c r="E1" s="183"/>
      <c r="F1" s="183"/>
      <c r="G1" s="183"/>
    </row>
    <row r="2" spans="1:7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5"/>
    </row>
    <row r="3" spans="1:7" x14ac:dyDescent="0.25">
      <c r="A3" s="116" t="s">
        <v>390</v>
      </c>
      <c r="B3" s="117"/>
      <c r="C3" s="117"/>
      <c r="D3" s="117"/>
      <c r="E3" s="117"/>
      <c r="F3" s="117"/>
      <c r="G3" s="118"/>
    </row>
    <row r="4" spans="1:7" x14ac:dyDescent="0.25">
      <c r="A4" s="116" t="s">
        <v>391</v>
      </c>
      <c r="B4" s="117"/>
      <c r="C4" s="117"/>
      <c r="D4" s="117"/>
      <c r="E4" s="117"/>
      <c r="F4" s="117"/>
      <c r="G4" s="118"/>
    </row>
    <row r="5" spans="1:7" x14ac:dyDescent="0.25">
      <c r="A5" s="116" t="str">
        <f>'Formato 3'!A4</f>
        <v>Del 1 de Enero al 31 de diciembre de 2023 (b)</v>
      </c>
      <c r="B5" s="117"/>
      <c r="C5" s="117"/>
      <c r="D5" s="117"/>
      <c r="E5" s="117"/>
      <c r="F5" s="117"/>
      <c r="G5" s="118"/>
    </row>
    <row r="6" spans="1:7" ht="41.45" customHeight="1" x14ac:dyDescent="0.25">
      <c r="A6" s="119" t="s">
        <v>2</v>
      </c>
      <c r="B6" s="120"/>
      <c r="C6" s="120"/>
      <c r="D6" s="120"/>
      <c r="E6" s="120"/>
      <c r="F6" s="120"/>
      <c r="G6" s="121"/>
    </row>
    <row r="7" spans="1:7" ht="15.75" customHeight="1" x14ac:dyDescent="0.25">
      <c r="A7" s="171" t="s">
        <v>6</v>
      </c>
      <c r="B7" s="179" t="s">
        <v>303</v>
      </c>
      <c r="C7" s="180"/>
      <c r="D7" s="180"/>
      <c r="E7" s="180"/>
      <c r="F7" s="181"/>
      <c r="G7" s="175" t="s">
        <v>392</v>
      </c>
    </row>
    <row r="8" spans="1:7" ht="30" x14ac:dyDescent="0.25">
      <c r="A8" s="172"/>
      <c r="B8" s="26" t="s">
        <v>305</v>
      </c>
      <c r="C8" s="7" t="s">
        <v>393</v>
      </c>
      <c r="D8" s="26" t="s">
        <v>307</v>
      </c>
      <c r="E8" s="26" t="s">
        <v>191</v>
      </c>
      <c r="F8" s="33" t="s">
        <v>208</v>
      </c>
      <c r="G8" s="174"/>
    </row>
    <row r="9" spans="1:7" ht="16.5" customHeight="1" x14ac:dyDescent="0.25">
      <c r="A9" s="27" t="s">
        <v>394</v>
      </c>
      <c r="B9" s="31">
        <f>SUM(B10,B19,B27,B37)</f>
        <v>179555133.10999998</v>
      </c>
      <c r="C9" s="31">
        <f t="shared" ref="C9:F9" si="0">SUM(C10,C19,C27,C37)</f>
        <v>28304647.690000005</v>
      </c>
      <c r="D9" s="31">
        <f t="shared" si="0"/>
        <v>207859780.80000001</v>
      </c>
      <c r="E9" s="31">
        <f t="shared" si="0"/>
        <v>202596987.16999999</v>
      </c>
      <c r="F9" s="31">
        <f t="shared" si="0"/>
        <v>195268301.23999998</v>
      </c>
      <c r="G9" s="160">
        <f>G10+G19+G27+G37</f>
        <v>5262793.6300000288</v>
      </c>
    </row>
    <row r="10" spans="1:7" ht="15" customHeight="1" x14ac:dyDescent="0.25">
      <c r="A10" s="60" t="s">
        <v>395</v>
      </c>
      <c r="B10" s="49">
        <v>78416923.189999998</v>
      </c>
      <c r="C10" s="49">
        <v>36941284.040000007</v>
      </c>
      <c r="D10" s="49">
        <v>115358207.23</v>
      </c>
      <c r="E10" s="49">
        <v>112862733.70999998</v>
      </c>
      <c r="F10" s="49">
        <v>110810321.66</v>
      </c>
      <c r="G10" s="151">
        <f>D10-E10</f>
        <v>2495473.5200000256</v>
      </c>
    </row>
    <row r="11" spans="1:7" x14ac:dyDescent="0.25">
      <c r="A11" s="80" t="s">
        <v>396</v>
      </c>
      <c r="B11" s="152">
        <v>9844411.2400000002</v>
      </c>
      <c r="C11" s="152">
        <v>446390.11</v>
      </c>
      <c r="D11" s="151">
        <v>10290801.35</v>
      </c>
      <c r="E11" s="152">
        <v>10127952.210000001</v>
      </c>
      <c r="F11" s="152">
        <v>10002310.23</v>
      </c>
      <c r="G11" s="151">
        <f t="shared" ref="G11:G18" si="1">D11-E11</f>
        <v>162849.13999999873</v>
      </c>
    </row>
    <row r="12" spans="1:7" x14ac:dyDescent="0.25">
      <c r="A12" s="80" t="s">
        <v>397</v>
      </c>
      <c r="B12" s="151">
        <v>518188.03</v>
      </c>
      <c r="C12" s="151">
        <v>-28854.37</v>
      </c>
      <c r="D12" s="151">
        <v>489333.66000000003</v>
      </c>
      <c r="E12" s="151">
        <v>489333.66</v>
      </c>
      <c r="F12" s="151">
        <v>462898.26</v>
      </c>
      <c r="G12" s="151">
        <f t="shared" si="1"/>
        <v>0</v>
      </c>
    </row>
    <row r="13" spans="1:7" x14ac:dyDescent="0.25">
      <c r="A13" s="80" t="s">
        <v>398</v>
      </c>
      <c r="B13" s="152">
        <v>31593741.5</v>
      </c>
      <c r="C13" s="152">
        <v>10083121.970000001</v>
      </c>
      <c r="D13" s="151">
        <v>41676863.469999999</v>
      </c>
      <c r="E13" s="152">
        <v>40067517.100000001</v>
      </c>
      <c r="F13" s="152">
        <v>39218110.439999998</v>
      </c>
      <c r="G13" s="151">
        <f t="shared" si="1"/>
        <v>1609346.3699999973</v>
      </c>
    </row>
    <row r="14" spans="1:7" x14ac:dyDescent="0.25">
      <c r="A14" s="80" t="s">
        <v>399</v>
      </c>
      <c r="B14" s="151">
        <v>3185597.18</v>
      </c>
      <c r="C14" s="151">
        <v>-229699.95</v>
      </c>
      <c r="D14" s="151">
        <v>2955897.23</v>
      </c>
      <c r="E14" s="151">
        <v>2948309.23</v>
      </c>
      <c r="F14" s="151">
        <v>2942741.23</v>
      </c>
      <c r="G14" s="151">
        <f t="shared" si="1"/>
        <v>7588</v>
      </c>
    </row>
    <row r="15" spans="1:7" x14ac:dyDescent="0.25">
      <c r="A15" s="80" t="s">
        <v>400</v>
      </c>
      <c r="B15" s="152">
        <v>20015412.32</v>
      </c>
      <c r="C15" s="152">
        <v>3945583.3</v>
      </c>
      <c r="D15" s="151">
        <v>23960995.620000001</v>
      </c>
      <c r="E15" s="152">
        <v>23929449.73</v>
      </c>
      <c r="F15" s="152">
        <v>23884959.559999999</v>
      </c>
      <c r="G15" s="151">
        <f t="shared" si="1"/>
        <v>31545.890000000596</v>
      </c>
    </row>
    <row r="16" spans="1:7" x14ac:dyDescent="0.25">
      <c r="A16" s="80" t="s">
        <v>401</v>
      </c>
      <c r="B16" s="151">
        <v>0</v>
      </c>
      <c r="C16" s="151">
        <v>0</v>
      </c>
      <c r="D16" s="151">
        <v>0</v>
      </c>
      <c r="E16" s="151">
        <v>0</v>
      </c>
      <c r="F16" s="151">
        <v>0</v>
      </c>
      <c r="G16" s="151">
        <f t="shared" si="1"/>
        <v>0</v>
      </c>
    </row>
    <row r="17" spans="1:7" x14ac:dyDescent="0.25">
      <c r="A17" s="80" t="s">
        <v>402</v>
      </c>
      <c r="B17" s="152">
        <v>4730812.24</v>
      </c>
      <c r="C17" s="152">
        <v>23069424.210000001</v>
      </c>
      <c r="D17" s="151">
        <v>27800236.450000003</v>
      </c>
      <c r="E17" s="152">
        <v>27259099.210000001</v>
      </c>
      <c r="F17" s="152">
        <v>26640882.530000001</v>
      </c>
      <c r="G17" s="151">
        <f t="shared" si="1"/>
        <v>541137.24000000209</v>
      </c>
    </row>
    <row r="18" spans="1:7" x14ac:dyDescent="0.25">
      <c r="A18" s="80" t="s">
        <v>403</v>
      </c>
      <c r="B18" s="152">
        <v>8528760.6799999997</v>
      </c>
      <c r="C18" s="152">
        <v>-344681.23</v>
      </c>
      <c r="D18" s="151">
        <v>8184079.4499999993</v>
      </c>
      <c r="E18" s="152">
        <v>8041072.5700000003</v>
      </c>
      <c r="F18" s="152">
        <v>7658419.4100000001</v>
      </c>
      <c r="G18" s="151">
        <f t="shared" si="1"/>
        <v>143006.87999999896</v>
      </c>
    </row>
    <row r="19" spans="1:7" x14ac:dyDescent="0.25">
      <c r="A19" s="60" t="s">
        <v>404</v>
      </c>
      <c r="B19" s="4">
        <f>SUM(B20:B26)</f>
        <v>95658053.510000005</v>
      </c>
      <c r="C19" s="4">
        <f t="shared" ref="C19:G19" si="2">SUM(C20:C26)</f>
        <v>-8203766.7800000012</v>
      </c>
      <c r="D19" s="4">
        <f t="shared" si="2"/>
        <v>87454286.730000004</v>
      </c>
      <c r="E19" s="4">
        <f t="shared" si="2"/>
        <v>84711550.420000002</v>
      </c>
      <c r="F19" s="4">
        <f t="shared" si="2"/>
        <v>79476516.980000004</v>
      </c>
      <c r="G19" s="4">
        <f t="shared" si="2"/>
        <v>2742736.3100000033</v>
      </c>
    </row>
    <row r="20" spans="1:7" x14ac:dyDescent="0.25">
      <c r="A20" s="80" t="s">
        <v>405</v>
      </c>
      <c r="B20" s="152">
        <v>2965762.81</v>
      </c>
      <c r="C20" s="152">
        <v>312136.31</v>
      </c>
      <c r="D20" s="151">
        <v>3277899.12</v>
      </c>
      <c r="E20" s="152">
        <v>3007192.47</v>
      </c>
      <c r="F20" s="152">
        <v>2867128.34</v>
      </c>
      <c r="G20" s="151">
        <f>D20-E20</f>
        <v>270706.64999999991</v>
      </c>
    </row>
    <row r="21" spans="1:7" x14ac:dyDescent="0.25">
      <c r="A21" s="80" t="s">
        <v>406</v>
      </c>
      <c r="B21" s="152">
        <v>67662496.730000004</v>
      </c>
      <c r="C21" s="152">
        <v>-6561496.6500000004</v>
      </c>
      <c r="D21" s="151">
        <v>61101000.080000006</v>
      </c>
      <c r="E21" s="152">
        <v>58873263.850000001</v>
      </c>
      <c r="F21" s="152">
        <v>54762266.329999998</v>
      </c>
      <c r="G21" s="151">
        <f t="shared" ref="G21:G25" si="3">D21-E21</f>
        <v>2227736.2300000042</v>
      </c>
    </row>
    <row r="22" spans="1:7" x14ac:dyDescent="0.25">
      <c r="A22" s="80" t="s">
        <v>407</v>
      </c>
      <c r="B22" s="152">
        <v>0</v>
      </c>
      <c r="C22" s="152">
        <v>0</v>
      </c>
      <c r="D22" s="151">
        <v>0</v>
      </c>
      <c r="E22" s="152">
        <v>0</v>
      </c>
      <c r="F22" s="152">
        <v>0</v>
      </c>
      <c r="G22" s="151">
        <f t="shared" si="3"/>
        <v>0</v>
      </c>
    </row>
    <row r="23" spans="1:7" x14ac:dyDescent="0.25">
      <c r="A23" s="80" t="s">
        <v>408</v>
      </c>
      <c r="B23" s="152">
        <v>9354763.3900000006</v>
      </c>
      <c r="C23" s="152">
        <v>6259495.6799999997</v>
      </c>
      <c r="D23" s="151">
        <v>15614259.07</v>
      </c>
      <c r="E23" s="152">
        <v>15372355.640000001</v>
      </c>
      <c r="F23" s="152">
        <v>14943244.98</v>
      </c>
      <c r="G23" s="151">
        <f>D23-E23</f>
        <v>241903.4299999997</v>
      </c>
    </row>
    <row r="24" spans="1:7" x14ac:dyDescent="0.25">
      <c r="A24" s="80" t="s">
        <v>409</v>
      </c>
      <c r="B24" s="152">
        <v>2793486.92</v>
      </c>
      <c r="C24" s="152">
        <v>-1447510.09</v>
      </c>
      <c r="D24" s="151">
        <v>1345976.8299999998</v>
      </c>
      <c r="E24" s="152">
        <v>1344616.91</v>
      </c>
      <c r="F24" s="152">
        <v>1338193.78</v>
      </c>
      <c r="G24" s="151">
        <f>D24-E24</f>
        <v>1359.9199999999255</v>
      </c>
    </row>
    <row r="25" spans="1:7" x14ac:dyDescent="0.25">
      <c r="A25" s="80" t="s">
        <v>410</v>
      </c>
      <c r="B25" s="152">
        <v>11026750</v>
      </c>
      <c r="C25" s="152">
        <v>-6723375</v>
      </c>
      <c r="D25" s="151">
        <v>4303375</v>
      </c>
      <c r="E25" s="152">
        <v>4303375</v>
      </c>
      <c r="F25" s="152">
        <v>3765000</v>
      </c>
      <c r="G25" s="151">
        <f t="shared" si="3"/>
        <v>0</v>
      </c>
    </row>
    <row r="26" spans="1:7" x14ac:dyDescent="0.25">
      <c r="A26" s="80" t="s">
        <v>411</v>
      </c>
      <c r="B26" s="152">
        <v>1854793.66</v>
      </c>
      <c r="C26" s="152">
        <v>-43017.03</v>
      </c>
      <c r="D26" s="151">
        <v>1811776.63</v>
      </c>
      <c r="E26" s="152">
        <v>1810746.55</v>
      </c>
      <c r="F26" s="152">
        <v>1800683.55</v>
      </c>
      <c r="G26" s="151">
        <f>D26-E26</f>
        <v>1030.0799999998417</v>
      </c>
    </row>
    <row r="27" spans="1:7" x14ac:dyDescent="0.25">
      <c r="A27" s="60" t="s">
        <v>412</v>
      </c>
      <c r="B27" s="4">
        <f>SUM(B28:B36)</f>
        <v>5480156.4100000001</v>
      </c>
      <c r="C27" s="4">
        <f t="shared" ref="C27:F27" si="4">SUM(C28:C36)</f>
        <v>-432869.57000000007</v>
      </c>
      <c r="D27" s="4">
        <f t="shared" si="4"/>
        <v>5047286.84</v>
      </c>
      <c r="E27" s="4">
        <f t="shared" si="4"/>
        <v>5022703.04</v>
      </c>
      <c r="F27" s="4">
        <f t="shared" si="4"/>
        <v>4981462.5999999996</v>
      </c>
      <c r="G27" s="4">
        <f>SUM(G28:G36)</f>
        <v>24583.799999999814</v>
      </c>
    </row>
    <row r="28" spans="1:7" x14ac:dyDescent="0.25">
      <c r="A28" s="82" t="s">
        <v>413</v>
      </c>
      <c r="B28" s="49">
        <v>3859607.92</v>
      </c>
      <c r="C28" s="49">
        <v>-958738.18</v>
      </c>
      <c r="D28" s="49">
        <v>2900869.7399999998</v>
      </c>
      <c r="E28" s="49">
        <v>2889525.48</v>
      </c>
      <c r="F28" s="49">
        <v>2875337.47</v>
      </c>
      <c r="G28" s="151">
        <f>D28-E28</f>
        <v>11344.259999999776</v>
      </c>
    </row>
    <row r="29" spans="1:7" x14ac:dyDescent="0.25">
      <c r="A29" s="80" t="s">
        <v>414</v>
      </c>
      <c r="B29" s="49">
        <v>0</v>
      </c>
      <c r="C29" s="49">
        <v>308922</v>
      </c>
      <c r="D29" s="49">
        <v>308922</v>
      </c>
      <c r="E29" s="49">
        <v>308922</v>
      </c>
      <c r="F29" s="49">
        <v>308922</v>
      </c>
      <c r="G29" s="151">
        <f>D29-E29</f>
        <v>0</v>
      </c>
    </row>
    <row r="30" spans="1:7" x14ac:dyDescent="0.25">
      <c r="A30" s="80" t="s">
        <v>415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416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417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418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80" t="s">
        <v>419</v>
      </c>
      <c r="B34" s="49">
        <v>1620548.49</v>
      </c>
      <c r="C34" s="49">
        <v>216946.61</v>
      </c>
      <c r="D34" s="49">
        <v>1837495.1</v>
      </c>
      <c r="E34" s="49">
        <v>1824255.56</v>
      </c>
      <c r="F34" s="49">
        <v>1797203.13</v>
      </c>
      <c r="G34" s="151">
        <f>D34-E34</f>
        <v>13239.540000000037</v>
      </c>
    </row>
    <row r="35" spans="1:7" ht="14.45" customHeight="1" x14ac:dyDescent="0.25">
      <c r="A35" s="80" t="s">
        <v>420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421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1" t="s">
        <v>422</v>
      </c>
      <c r="B37" s="49">
        <f>SUM(B38:B41)</f>
        <v>0</v>
      </c>
      <c r="C37" s="49">
        <f t="shared" ref="C37:G37" si="5">SUM(C38:C41)</f>
        <v>0</v>
      </c>
      <c r="D37" s="49">
        <f t="shared" si="5"/>
        <v>0</v>
      </c>
      <c r="E37" s="49">
        <f t="shared" si="5"/>
        <v>0</v>
      </c>
      <c r="F37" s="49">
        <f t="shared" si="5"/>
        <v>0</v>
      </c>
      <c r="G37" s="49">
        <f t="shared" si="5"/>
        <v>0</v>
      </c>
    </row>
    <row r="38" spans="1:7" ht="30" x14ac:dyDescent="0.25">
      <c r="A38" s="82" t="s">
        <v>423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" x14ac:dyDescent="0.25">
      <c r="A39" s="82" t="s">
        <v>424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82" t="s">
        <v>425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82" t="s">
        <v>426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82"/>
      <c r="B42" s="55"/>
      <c r="C42" s="55"/>
      <c r="D42" s="55"/>
      <c r="E42" s="55"/>
      <c r="F42" s="55"/>
      <c r="G42" s="55"/>
    </row>
    <row r="43" spans="1:7" x14ac:dyDescent="0.25">
      <c r="A43" s="3" t="s">
        <v>427</v>
      </c>
      <c r="B43" s="4">
        <f>SUM(B44,B53,B61,B71)</f>
        <v>133855732.42</v>
      </c>
      <c r="C43" s="4">
        <f t="shared" ref="C43:F43" si="6">SUM(C44,C53,C61,C71)</f>
        <v>86615106.24000001</v>
      </c>
      <c r="D43" s="4">
        <f t="shared" si="6"/>
        <v>220470838.66</v>
      </c>
      <c r="E43" s="4">
        <f t="shared" si="6"/>
        <v>166468288.54999998</v>
      </c>
      <c r="F43" s="4">
        <f t="shared" si="6"/>
        <v>159067925.22999999</v>
      </c>
      <c r="G43" s="4">
        <f>SUM(G44,G53,G61,G71)</f>
        <v>54002550.109999992</v>
      </c>
    </row>
    <row r="44" spans="1:7" x14ac:dyDescent="0.25">
      <c r="A44" s="60" t="s">
        <v>395</v>
      </c>
      <c r="B44" s="49">
        <f>SUM(B45:B52)</f>
        <v>32041273.920000002</v>
      </c>
      <c r="C44" s="49">
        <f t="shared" ref="C44:F44" si="7">SUM(C45:C52)</f>
        <v>-15453363.010000002</v>
      </c>
      <c r="D44" s="49">
        <f t="shared" si="7"/>
        <v>16587910.91</v>
      </c>
      <c r="E44" s="49">
        <f t="shared" si="7"/>
        <v>16587910.91</v>
      </c>
      <c r="F44" s="49">
        <f t="shared" si="7"/>
        <v>16587910.91</v>
      </c>
      <c r="G44" s="49">
        <f>SUM(G45:G52)</f>
        <v>0</v>
      </c>
    </row>
    <row r="45" spans="1:7" x14ac:dyDescent="0.25">
      <c r="A45" s="82" t="s">
        <v>396</v>
      </c>
      <c r="B45" s="151">
        <v>0</v>
      </c>
      <c r="C45" s="151">
        <v>0</v>
      </c>
      <c r="D45" s="151">
        <v>0</v>
      </c>
      <c r="E45" s="151">
        <v>0</v>
      </c>
      <c r="F45" s="151">
        <v>0</v>
      </c>
      <c r="G45" s="151">
        <v>0</v>
      </c>
    </row>
    <row r="46" spans="1:7" x14ac:dyDescent="0.25">
      <c r="A46" s="82" t="s">
        <v>397</v>
      </c>
      <c r="B46" s="151">
        <v>0</v>
      </c>
      <c r="C46" s="151">
        <v>0</v>
      </c>
      <c r="D46" s="151">
        <v>0</v>
      </c>
      <c r="E46" s="151">
        <v>0</v>
      </c>
      <c r="F46" s="151">
        <v>0</v>
      </c>
      <c r="G46" s="151">
        <v>0</v>
      </c>
    </row>
    <row r="47" spans="1:7" x14ac:dyDescent="0.25">
      <c r="A47" s="82" t="s">
        <v>398</v>
      </c>
      <c r="B47" s="151">
        <v>0</v>
      </c>
      <c r="C47" s="151">
        <v>0</v>
      </c>
      <c r="D47" s="151">
        <v>0</v>
      </c>
      <c r="E47" s="151">
        <v>0</v>
      </c>
      <c r="F47" s="151">
        <v>0</v>
      </c>
      <c r="G47" s="151">
        <v>0</v>
      </c>
    </row>
    <row r="48" spans="1:7" x14ac:dyDescent="0.25">
      <c r="A48" s="82" t="s">
        <v>399</v>
      </c>
      <c r="B48" s="151">
        <v>0</v>
      </c>
      <c r="C48" s="151">
        <v>0</v>
      </c>
      <c r="D48" s="151">
        <v>0</v>
      </c>
      <c r="E48" s="151">
        <v>0</v>
      </c>
      <c r="F48" s="151">
        <v>0</v>
      </c>
      <c r="G48" s="151">
        <v>0</v>
      </c>
    </row>
    <row r="49" spans="1:7" x14ac:dyDescent="0.25">
      <c r="A49" s="82" t="s">
        <v>400</v>
      </c>
      <c r="B49" s="152">
        <v>0</v>
      </c>
      <c r="C49" s="152">
        <v>2504292</v>
      </c>
      <c r="D49" s="151">
        <v>2504292</v>
      </c>
      <c r="E49" s="152">
        <v>2504292</v>
      </c>
      <c r="F49" s="152">
        <v>2504292</v>
      </c>
      <c r="G49" s="151">
        <v>0</v>
      </c>
    </row>
    <row r="50" spans="1:7" x14ac:dyDescent="0.25">
      <c r="A50" s="82" t="s">
        <v>401</v>
      </c>
      <c r="B50" s="151">
        <v>0</v>
      </c>
      <c r="C50" s="151">
        <v>0</v>
      </c>
      <c r="D50" s="151">
        <v>0</v>
      </c>
      <c r="E50" s="151">
        <v>0</v>
      </c>
      <c r="F50" s="151">
        <v>0</v>
      </c>
      <c r="G50" s="151">
        <v>0</v>
      </c>
    </row>
    <row r="51" spans="1:7" x14ac:dyDescent="0.25">
      <c r="A51" s="82" t="s">
        <v>402</v>
      </c>
      <c r="B51" s="152">
        <v>32041273.920000002</v>
      </c>
      <c r="C51" s="152">
        <v>-17957655.010000002</v>
      </c>
      <c r="D51" s="151">
        <v>14083618.91</v>
      </c>
      <c r="E51" s="152">
        <v>14083618.91</v>
      </c>
      <c r="F51" s="152">
        <v>14083618.91</v>
      </c>
      <c r="G51" s="151">
        <v>0</v>
      </c>
    </row>
    <row r="52" spans="1:7" x14ac:dyDescent="0.25">
      <c r="A52" s="82" t="s">
        <v>403</v>
      </c>
      <c r="B52" s="151">
        <v>0</v>
      </c>
      <c r="C52" s="151">
        <v>0</v>
      </c>
      <c r="D52" s="151">
        <v>0</v>
      </c>
      <c r="E52" s="151">
        <v>0</v>
      </c>
      <c r="F52" s="151">
        <v>0</v>
      </c>
      <c r="G52" s="151">
        <v>0</v>
      </c>
    </row>
    <row r="53" spans="1:7" x14ac:dyDescent="0.25">
      <c r="A53" s="60" t="s">
        <v>404</v>
      </c>
      <c r="B53" s="4">
        <f>SUM(B54:B60)</f>
        <v>101814458.5</v>
      </c>
      <c r="C53" s="4">
        <f t="shared" ref="C53:F53" si="8">SUM(C54:C60)</f>
        <v>99158126.550000012</v>
      </c>
      <c r="D53" s="4">
        <f t="shared" si="8"/>
        <v>200972585.05000001</v>
      </c>
      <c r="E53" s="4">
        <f t="shared" si="8"/>
        <v>147101901.59999999</v>
      </c>
      <c r="F53" s="4">
        <f t="shared" si="8"/>
        <v>141629671.62</v>
      </c>
      <c r="G53" s="4">
        <f>SUM(G54:G60)</f>
        <v>53870683.449999996</v>
      </c>
    </row>
    <row r="54" spans="1:7" x14ac:dyDescent="0.25">
      <c r="A54" s="82" t="s">
        <v>405</v>
      </c>
      <c r="B54" s="49">
        <v>1948399.01</v>
      </c>
      <c r="C54" s="49">
        <v>9847712.5399999991</v>
      </c>
      <c r="D54" s="49">
        <v>11796111.549999999</v>
      </c>
      <c r="E54" s="49">
        <v>11014146.970000001</v>
      </c>
      <c r="F54" s="49">
        <v>11014146.970000001</v>
      </c>
      <c r="G54" s="151">
        <f>D54-E54</f>
        <v>781964.57999999821</v>
      </c>
    </row>
    <row r="55" spans="1:7" x14ac:dyDescent="0.25">
      <c r="A55" s="82" t="s">
        <v>406</v>
      </c>
      <c r="B55" s="49">
        <v>98552219.709999993</v>
      </c>
      <c r="C55" s="49">
        <v>82489469.010000005</v>
      </c>
      <c r="D55" s="49">
        <v>181041688.72</v>
      </c>
      <c r="E55" s="49">
        <v>128087087.34</v>
      </c>
      <c r="F55" s="49">
        <v>122614857.36</v>
      </c>
      <c r="G55" s="151">
        <f t="shared" ref="G55:G60" si="9">D55-E55</f>
        <v>52954601.379999995</v>
      </c>
    </row>
    <row r="56" spans="1:7" x14ac:dyDescent="0.25">
      <c r="A56" s="82" t="s">
        <v>407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151">
        <f t="shared" si="9"/>
        <v>0</v>
      </c>
    </row>
    <row r="57" spans="1:7" x14ac:dyDescent="0.25">
      <c r="A57" s="83" t="s">
        <v>408</v>
      </c>
      <c r="B57" s="49">
        <v>313839.78000000003</v>
      </c>
      <c r="C57" s="49">
        <v>0</v>
      </c>
      <c r="D57" s="49">
        <v>313839.78000000003</v>
      </c>
      <c r="E57" s="49">
        <v>179722.29</v>
      </c>
      <c r="F57" s="49">
        <v>179722.29</v>
      </c>
      <c r="G57" s="151">
        <f t="shared" si="9"/>
        <v>134117.49000000002</v>
      </c>
    </row>
    <row r="58" spans="1:7" x14ac:dyDescent="0.25">
      <c r="A58" s="82" t="s">
        <v>409</v>
      </c>
      <c r="B58" s="49">
        <v>1000000</v>
      </c>
      <c r="C58" s="49">
        <v>-2430</v>
      </c>
      <c r="D58" s="49">
        <v>997570</v>
      </c>
      <c r="E58" s="49">
        <v>997570</v>
      </c>
      <c r="F58" s="49">
        <v>997570</v>
      </c>
      <c r="G58" s="151">
        <f t="shared" si="9"/>
        <v>0</v>
      </c>
    </row>
    <row r="59" spans="1:7" x14ac:dyDescent="0.25">
      <c r="A59" s="82" t="s">
        <v>410</v>
      </c>
      <c r="B59" s="49">
        <v>0</v>
      </c>
      <c r="C59" s="49">
        <v>6723375</v>
      </c>
      <c r="D59" s="49">
        <v>6723375</v>
      </c>
      <c r="E59" s="49">
        <v>6723375</v>
      </c>
      <c r="F59" s="49">
        <v>6723375</v>
      </c>
      <c r="G59" s="151">
        <f t="shared" si="9"/>
        <v>0</v>
      </c>
    </row>
    <row r="60" spans="1:7" x14ac:dyDescent="0.25">
      <c r="A60" s="82" t="s">
        <v>411</v>
      </c>
      <c r="B60" s="49">
        <v>0</v>
      </c>
      <c r="C60" s="49">
        <v>100000</v>
      </c>
      <c r="D60" s="49">
        <v>100000</v>
      </c>
      <c r="E60" s="49">
        <v>100000</v>
      </c>
      <c r="F60" s="49">
        <v>100000</v>
      </c>
      <c r="G60" s="151">
        <f t="shared" si="9"/>
        <v>0</v>
      </c>
    </row>
    <row r="61" spans="1:7" x14ac:dyDescent="0.25">
      <c r="A61" s="60" t="s">
        <v>412</v>
      </c>
      <c r="B61" s="4">
        <f>SUM(B62:B70)</f>
        <v>0</v>
      </c>
      <c r="C61" s="4">
        <f t="shared" ref="C61:G61" si="10">SUM(C62:C70)</f>
        <v>2910342.7</v>
      </c>
      <c r="D61" s="4">
        <f t="shared" si="10"/>
        <v>2910342.7</v>
      </c>
      <c r="E61" s="4">
        <f t="shared" si="10"/>
        <v>2778476.04</v>
      </c>
      <c r="F61" s="4">
        <f t="shared" si="10"/>
        <v>850342.7</v>
      </c>
      <c r="G61" s="4">
        <f t="shared" si="10"/>
        <v>131866.65999999992</v>
      </c>
    </row>
    <row r="62" spans="1:7" x14ac:dyDescent="0.25">
      <c r="A62" s="82" t="s">
        <v>413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82" t="s">
        <v>414</v>
      </c>
      <c r="B63" s="49">
        <v>0</v>
      </c>
      <c r="C63" s="49">
        <v>736082.7</v>
      </c>
      <c r="D63" s="49">
        <v>736082.7</v>
      </c>
      <c r="E63" s="49">
        <v>736082.7</v>
      </c>
      <c r="F63" s="49">
        <v>736082.7</v>
      </c>
      <c r="G63" s="151">
        <f t="shared" ref="G63" si="11">D63-E63</f>
        <v>0</v>
      </c>
    </row>
    <row r="64" spans="1:7" x14ac:dyDescent="0.25">
      <c r="A64" s="82" t="s">
        <v>415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82" t="s">
        <v>416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82" t="s">
        <v>417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82" t="s">
        <v>418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82" t="s">
        <v>419</v>
      </c>
      <c r="B68" s="49">
        <v>0</v>
      </c>
      <c r="C68" s="49">
        <v>2174260</v>
      </c>
      <c r="D68" s="49">
        <v>2174260</v>
      </c>
      <c r="E68" s="49">
        <v>2042393.34</v>
      </c>
      <c r="F68" s="49">
        <v>114260</v>
      </c>
      <c r="G68" s="151">
        <f t="shared" ref="G68" si="12">D68-E68</f>
        <v>131866.65999999992</v>
      </c>
    </row>
    <row r="69" spans="1:7" x14ac:dyDescent="0.25">
      <c r="A69" s="82" t="s">
        <v>420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82" t="s">
        <v>421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61" t="s">
        <v>422</v>
      </c>
      <c r="B71" s="49">
        <f>SUM(B72:B75)</f>
        <v>0</v>
      </c>
      <c r="C71" s="49">
        <f t="shared" ref="C71:G71" si="13">SUM(C72:C75)</f>
        <v>0</v>
      </c>
      <c r="D71" s="49">
        <f t="shared" si="13"/>
        <v>0</v>
      </c>
      <c r="E71" s="49">
        <f t="shared" si="13"/>
        <v>0</v>
      </c>
      <c r="F71" s="49">
        <f t="shared" si="13"/>
        <v>0</v>
      </c>
      <c r="G71" s="49">
        <f t="shared" si="13"/>
        <v>0</v>
      </c>
    </row>
    <row r="72" spans="1:7" ht="30" x14ac:dyDescent="0.25">
      <c r="A72" s="82" t="s">
        <v>423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x14ac:dyDescent="0.25">
      <c r="A73" s="82" t="s">
        <v>424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2" t="s">
        <v>425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2" t="s">
        <v>426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384</v>
      </c>
      <c r="B77" s="4">
        <f>B43+B9</f>
        <v>313410865.52999997</v>
      </c>
      <c r="C77" s="4">
        <f t="shared" ref="C77:G77" si="14">C43+C9</f>
        <v>114919753.93000001</v>
      </c>
      <c r="D77" s="4">
        <f t="shared" si="14"/>
        <v>428330619.46000004</v>
      </c>
      <c r="E77" s="4">
        <f t="shared" si="14"/>
        <v>369065275.71999997</v>
      </c>
      <c r="F77" s="4">
        <f t="shared" si="14"/>
        <v>354336226.46999997</v>
      </c>
      <c r="G77" s="4">
        <f t="shared" si="14"/>
        <v>59265343.740000024</v>
      </c>
    </row>
    <row r="78" spans="1:7" x14ac:dyDescent="0.25">
      <c r="A78" s="57"/>
      <c r="B78" s="84"/>
      <c r="C78" s="84"/>
      <c r="D78" s="84"/>
      <c r="E78" s="84"/>
      <c r="F78" s="84"/>
      <c r="G78" s="8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20:G26 C9:G18 C62:G70 C28:G36 C54:G60 C43:G52" xr:uid="{C1DEA987-D1A8-495D-B9E4-846B5D56AC57}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paperSize="119" scale="65" orientation="landscape" horizontalDpi="1200" verticalDpi="1200" r:id="rId1"/>
  <customProperties>
    <customPr name="_pios_id" r:id="rId2"/>
  </customProperties>
  <ignoredErrors>
    <ignoredError sqref="B19:G19 B27:F27 G30:G33 B53:F53 B61:G61 B71:G71 B37:G42 B76:G77 G35:G36 B9:F9 B44:F44 B43:F43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64" zoomScaleNormal="64" workbookViewId="0">
      <selection activeCell="C16" sqref="C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6" t="s">
        <v>428</v>
      </c>
      <c r="B1" s="169"/>
      <c r="C1" s="169"/>
      <c r="D1" s="169"/>
      <c r="E1" s="169"/>
      <c r="F1" s="169"/>
      <c r="G1" s="170"/>
    </row>
    <row r="2" spans="1:7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5"/>
    </row>
    <row r="3" spans="1:7" x14ac:dyDescent="0.25">
      <c r="A3" s="116" t="s">
        <v>301</v>
      </c>
      <c r="B3" s="117"/>
      <c r="C3" s="117"/>
      <c r="D3" s="117"/>
      <c r="E3" s="117"/>
      <c r="F3" s="117"/>
      <c r="G3" s="118"/>
    </row>
    <row r="4" spans="1:7" x14ac:dyDescent="0.25">
      <c r="A4" s="116" t="s">
        <v>429</v>
      </c>
      <c r="B4" s="117"/>
      <c r="C4" s="117"/>
      <c r="D4" s="117"/>
      <c r="E4" s="117"/>
      <c r="F4" s="117"/>
      <c r="G4" s="118"/>
    </row>
    <row r="5" spans="1:7" x14ac:dyDescent="0.25">
      <c r="A5" s="116" t="str">
        <f>'Formato 3'!A4</f>
        <v>Del 1 de Enero al 31 de diciembre de 2023 (b)</v>
      </c>
      <c r="B5" s="117"/>
      <c r="C5" s="117"/>
      <c r="D5" s="117"/>
      <c r="E5" s="117"/>
      <c r="F5" s="117"/>
      <c r="G5" s="118"/>
    </row>
    <row r="6" spans="1:7" ht="41.45" customHeight="1" x14ac:dyDescent="0.25">
      <c r="A6" s="119" t="s">
        <v>2</v>
      </c>
      <c r="B6" s="120"/>
      <c r="C6" s="120"/>
      <c r="D6" s="120"/>
      <c r="E6" s="120"/>
      <c r="F6" s="120"/>
      <c r="G6" s="121"/>
    </row>
    <row r="7" spans="1:7" x14ac:dyDescent="0.25">
      <c r="A7" s="171" t="s">
        <v>430</v>
      </c>
      <c r="B7" s="174" t="s">
        <v>303</v>
      </c>
      <c r="C7" s="174"/>
      <c r="D7" s="174"/>
      <c r="E7" s="174"/>
      <c r="F7" s="174"/>
      <c r="G7" s="174" t="s">
        <v>304</v>
      </c>
    </row>
    <row r="8" spans="1:7" ht="30" x14ac:dyDescent="0.25">
      <c r="A8" s="172"/>
      <c r="B8" s="7" t="s">
        <v>305</v>
      </c>
      <c r="C8" s="34" t="s">
        <v>393</v>
      </c>
      <c r="D8" s="34" t="s">
        <v>236</v>
      </c>
      <c r="E8" s="34" t="s">
        <v>191</v>
      </c>
      <c r="F8" s="34" t="s">
        <v>208</v>
      </c>
      <c r="G8" s="184"/>
    </row>
    <row r="9" spans="1:7" ht="15.75" customHeight="1" x14ac:dyDescent="0.25">
      <c r="A9" s="27" t="s">
        <v>431</v>
      </c>
      <c r="B9" s="122">
        <f>SUM(B10,B11,B12,B15,B16,B19)</f>
        <v>85322060.530000001</v>
      </c>
      <c r="C9" s="122">
        <f t="shared" ref="C9:F9" si="0">SUM(C10,C11,C12,C15,C16,C19)</f>
        <v>19249110.829999998</v>
      </c>
      <c r="D9" s="122">
        <f t="shared" si="0"/>
        <v>104571171.36</v>
      </c>
      <c r="E9" s="122">
        <f t="shared" si="0"/>
        <v>103754101.97</v>
      </c>
      <c r="F9" s="122">
        <f t="shared" si="0"/>
        <v>103657888.19</v>
      </c>
      <c r="G9" s="122">
        <f>SUM(G10,G11,G12,G15,G16,G19)</f>
        <v>817069.3900000006</v>
      </c>
    </row>
    <row r="10" spans="1:7" x14ac:dyDescent="0.25">
      <c r="A10" s="60" t="s">
        <v>432</v>
      </c>
      <c r="B10" s="153">
        <v>85322060.530000001</v>
      </c>
      <c r="C10" s="153">
        <v>19249110.829999998</v>
      </c>
      <c r="D10" s="154">
        <v>104571171.36</v>
      </c>
      <c r="E10" s="153">
        <v>103754101.97</v>
      </c>
      <c r="F10" s="153">
        <v>103657888.19</v>
      </c>
      <c r="G10" s="154">
        <f>D10-E10</f>
        <v>817069.3900000006</v>
      </c>
    </row>
    <row r="11" spans="1:7" ht="15.75" customHeight="1" x14ac:dyDescent="0.25">
      <c r="A11" s="60" t="s">
        <v>433</v>
      </c>
      <c r="B11" s="154">
        <v>0</v>
      </c>
      <c r="C11" s="154">
        <v>0</v>
      </c>
      <c r="D11" s="154">
        <f>B11+C11</f>
        <v>0</v>
      </c>
      <c r="E11" s="154">
        <v>0</v>
      </c>
      <c r="F11" s="154">
        <v>0</v>
      </c>
      <c r="G11" s="78">
        <f t="shared" ref="G11:G19" si="1">D11-E11</f>
        <v>0</v>
      </c>
    </row>
    <row r="12" spans="1:7" x14ac:dyDescent="0.25">
      <c r="A12" s="60" t="s">
        <v>434</v>
      </c>
      <c r="B12" s="154">
        <f>B13+B14</f>
        <v>0</v>
      </c>
      <c r="C12" s="154">
        <f t="shared" ref="C12:F12" si="2">C13+C14</f>
        <v>0</v>
      </c>
      <c r="D12" s="154">
        <f t="shared" si="2"/>
        <v>0</v>
      </c>
      <c r="E12" s="154">
        <f t="shared" si="2"/>
        <v>0</v>
      </c>
      <c r="F12" s="154">
        <f t="shared" si="2"/>
        <v>0</v>
      </c>
      <c r="G12" s="79">
        <f t="shared" ref="G12" si="3">G13+G14</f>
        <v>0</v>
      </c>
    </row>
    <row r="13" spans="1:7" x14ac:dyDescent="0.25">
      <c r="A13" s="80" t="s">
        <v>435</v>
      </c>
      <c r="B13" s="154">
        <v>0</v>
      </c>
      <c r="C13" s="154">
        <v>0</v>
      </c>
      <c r="D13" s="154">
        <f>B13+C13</f>
        <v>0</v>
      </c>
      <c r="E13" s="154">
        <v>0</v>
      </c>
      <c r="F13" s="154">
        <v>0</v>
      </c>
      <c r="G13" s="78">
        <f t="shared" si="1"/>
        <v>0</v>
      </c>
    </row>
    <row r="14" spans="1:7" x14ac:dyDescent="0.25">
      <c r="A14" s="80" t="s">
        <v>436</v>
      </c>
      <c r="B14" s="154">
        <v>0</v>
      </c>
      <c r="C14" s="154">
        <v>0</v>
      </c>
      <c r="D14" s="154">
        <f>B14+C14</f>
        <v>0</v>
      </c>
      <c r="E14" s="154">
        <v>0</v>
      </c>
      <c r="F14" s="154">
        <v>0</v>
      </c>
      <c r="G14" s="78">
        <f t="shared" si="1"/>
        <v>0</v>
      </c>
    </row>
    <row r="15" spans="1:7" x14ac:dyDescent="0.25">
      <c r="A15" s="60" t="s">
        <v>437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f t="shared" si="1"/>
        <v>0</v>
      </c>
    </row>
    <row r="16" spans="1:7" ht="30" x14ac:dyDescent="0.25">
      <c r="A16" s="61" t="s">
        <v>438</v>
      </c>
      <c r="B16" s="79">
        <f>B17+B18</f>
        <v>0</v>
      </c>
      <c r="C16" s="79">
        <f t="shared" ref="C16:G16" si="4">C17+C18</f>
        <v>0</v>
      </c>
      <c r="D16" s="79">
        <f t="shared" si="4"/>
        <v>0</v>
      </c>
      <c r="E16" s="79">
        <f t="shared" si="4"/>
        <v>0</v>
      </c>
      <c r="F16" s="79">
        <f t="shared" si="4"/>
        <v>0</v>
      </c>
      <c r="G16" s="79">
        <f t="shared" si="4"/>
        <v>0</v>
      </c>
    </row>
    <row r="17" spans="1:7" x14ac:dyDescent="0.25">
      <c r="A17" s="80" t="s">
        <v>439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f t="shared" si="1"/>
        <v>0</v>
      </c>
    </row>
    <row r="18" spans="1:7" x14ac:dyDescent="0.25">
      <c r="A18" s="80" t="s">
        <v>440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f t="shared" si="1"/>
        <v>0</v>
      </c>
    </row>
    <row r="19" spans="1:7" x14ac:dyDescent="0.25">
      <c r="A19" s="60" t="s">
        <v>441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f t="shared" si="1"/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442</v>
      </c>
      <c r="B21" s="37">
        <f>SUM(B22,B23,B24,B27,B28,B31)</f>
        <v>25383427.75</v>
      </c>
      <c r="C21" s="37">
        <f t="shared" ref="C21:F21" si="5">SUM(C22,C23,C24,C27,C28,C31)</f>
        <v>-18323614.059999999</v>
      </c>
      <c r="D21" s="37">
        <f t="shared" si="5"/>
        <v>7059813.6900000013</v>
      </c>
      <c r="E21" s="37">
        <f t="shared" si="5"/>
        <v>7011742.5899999999</v>
      </c>
      <c r="F21" s="37">
        <f t="shared" si="5"/>
        <v>7011742.5899999999</v>
      </c>
      <c r="G21" s="37">
        <f>SUM(G22,G23,G24,G27,G28,G31)</f>
        <v>48071.10000000149</v>
      </c>
    </row>
    <row r="22" spans="1:7" x14ac:dyDescent="0.25">
      <c r="A22" s="60" t="s">
        <v>432</v>
      </c>
      <c r="B22" s="153">
        <v>25383427.75</v>
      </c>
      <c r="C22" s="153">
        <v>-18323614.059999999</v>
      </c>
      <c r="D22" s="154">
        <v>7059813.6900000013</v>
      </c>
      <c r="E22" s="153">
        <v>7011742.5899999999</v>
      </c>
      <c r="F22" s="153">
        <v>7011742.5899999999</v>
      </c>
      <c r="G22" s="154">
        <f>D22-E22</f>
        <v>48071.10000000149</v>
      </c>
    </row>
    <row r="23" spans="1:7" x14ac:dyDescent="0.25">
      <c r="A23" s="60" t="s">
        <v>433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 t="shared" ref="G23:G31" si="6">D23-E23</f>
        <v>0</v>
      </c>
    </row>
    <row r="24" spans="1:7" x14ac:dyDescent="0.25">
      <c r="A24" s="60" t="s">
        <v>434</v>
      </c>
      <c r="B24" s="79">
        <f t="shared" ref="B24:G24" si="7">B25+B26</f>
        <v>0</v>
      </c>
      <c r="C24" s="79">
        <f t="shared" si="7"/>
        <v>0</v>
      </c>
      <c r="D24" s="79">
        <f t="shared" si="7"/>
        <v>0</v>
      </c>
      <c r="E24" s="79">
        <f t="shared" si="7"/>
        <v>0</v>
      </c>
      <c r="F24" s="79">
        <f t="shared" si="7"/>
        <v>0</v>
      </c>
      <c r="G24" s="78">
        <f t="shared" si="7"/>
        <v>0</v>
      </c>
    </row>
    <row r="25" spans="1:7" x14ac:dyDescent="0.25">
      <c r="A25" s="80" t="s">
        <v>435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 t="shared" si="6"/>
        <v>0</v>
      </c>
    </row>
    <row r="26" spans="1:7" x14ac:dyDescent="0.25">
      <c r="A26" s="80" t="s">
        <v>436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 t="shared" si="6"/>
        <v>0</v>
      </c>
    </row>
    <row r="27" spans="1:7" x14ac:dyDescent="0.25">
      <c r="A27" s="60" t="s">
        <v>437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 t="shared" si="6"/>
        <v>0</v>
      </c>
    </row>
    <row r="28" spans="1:7" ht="30" x14ac:dyDescent="0.25">
      <c r="A28" s="61" t="s">
        <v>438</v>
      </c>
      <c r="B28" s="79">
        <f t="shared" ref="B28:G28" si="8">B29+B30</f>
        <v>0</v>
      </c>
      <c r="C28" s="79">
        <f t="shared" si="8"/>
        <v>0</v>
      </c>
      <c r="D28" s="79">
        <f t="shared" si="8"/>
        <v>0</v>
      </c>
      <c r="E28" s="79">
        <f t="shared" si="8"/>
        <v>0</v>
      </c>
      <c r="F28" s="79">
        <f t="shared" si="8"/>
        <v>0</v>
      </c>
      <c r="G28" s="78">
        <f t="shared" si="8"/>
        <v>0</v>
      </c>
    </row>
    <row r="29" spans="1:7" x14ac:dyDescent="0.25">
      <c r="A29" s="80" t="s">
        <v>439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 t="shared" si="6"/>
        <v>0</v>
      </c>
    </row>
    <row r="30" spans="1:7" x14ac:dyDescent="0.25">
      <c r="A30" s="80" t="s">
        <v>440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 t="shared" si="6"/>
        <v>0</v>
      </c>
    </row>
    <row r="31" spans="1:7" x14ac:dyDescent="0.25">
      <c r="A31" s="60" t="s">
        <v>441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 t="shared" si="6"/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443</v>
      </c>
      <c r="B33" s="158">
        <f>B21+B9</f>
        <v>110705488.28</v>
      </c>
      <c r="C33" s="158">
        <f t="shared" ref="C33:G33" si="9">C21+C9</f>
        <v>925496.76999999955</v>
      </c>
      <c r="D33" s="158">
        <f t="shared" si="9"/>
        <v>111630985.05</v>
      </c>
      <c r="E33" s="158">
        <f t="shared" si="9"/>
        <v>110765844.56</v>
      </c>
      <c r="F33" s="158">
        <f t="shared" si="9"/>
        <v>110669630.78</v>
      </c>
      <c r="G33" s="158">
        <f t="shared" si="9"/>
        <v>865140.49000000209</v>
      </c>
    </row>
    <row r="34" spans="1:7" ht="14.45" customHeight="1" x14ac:dyDescent="0.25">
      <c r="A34" s="57"/>
      <c r="B34" s="159"/>
      <c r="C34" s="159"/>
      <c r="D34" s="159"/>
      <c r="E34" s="159"/>
      <c r="F34" s="159"/>
      <c r="G34" s="15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paperSize="119" scale="70" orientation="landscape" horizontalDpi="1200" verticalDpi="1200" r:id="rId1"/>
  <customProperties>
    <customPr name="_pios_id" r:id="rId2"/>
  </customProperties>
  <ignoredErrors>
    <ignoredError sqref="B9:F9 B34:G34 B15:F21 G11 B23:F33" unlockedFormula="1"/>
    <ignoredError sqref="G12:G20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TESORERIA_VIKYLAP</cp:lastModifiedBy>
  <cp:revision/>
  <cp:lastPrinted>2024-03-04T18:41:27Z</cp:lastPrinted>
  <dcterms:created xsi:type="dcterms:W3CDTF">2023-03-16T22:14:51Z</dcterms:created>
  <dcterms:modified xsi:type="dcterms:W3CDTF">2024-03-04T18:41:58Z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